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2755" windowHeight="102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<sst xmlns="http://schemas.openxmlformats.org/spreadsheetml/2006/main" count="435" uniqueCount="112">
  <si>
    <t>Jaar</t>
  </si>
  <si>
    <t>Vlaams</t>
  </si>
  <si>
    <t>Brussels</t>
  </si>
  <si>
    <t>Waals</t>
  </si>
  <si>
    <t>Totaal</t>
  </si>
  <si>
    <t>2006</t>
  </si>
  <si>
    <t>Bron: RVA</t>
  </si>
  <si>
    <t>2007</t>
  </si>
  <si>
    <t>2008</t>
  </si>
  <si>
    <t>2009</t>
  </si>
  <si>
    <t>Aantal DC</t>
  </si>
  <si>
    <t>Kost in</t>
  </si>
  <si>
    <t>waarvan</t>
  </si>
  <si>
    <t>gebruikt</t>
  </si>
  <si>
    <t>mio € jaar</t>
  </si>
  <si>
    <t>Gebruiker</t>
  </si>
  <si>
    <t>Belast.</t>
  </si>
  <si>
    <t>RSZ</t>
  </si>
  <si>
    <t>Belastingskost</t>
  </si>
  <si>
    <t>Mat.+Omkadering</t>
  </si>
  <si>
    <t>2010</t>
  </si>
  <si>
    <t xml:space="preserve">Totale </t>
  </si>
  <si>
    <t>2011</t>
  </si>
  <si>
    <t xml:space="preserve">         1. Aangekochte dienstencheques</t>
  </si>
  <si>
    <t xml:space="preserve">         2. Gebruikte dienstencheques</t>
  </si>
  <si>
    <t>Gewest</t>
  </si>
  <si>
    <t>Basisgegevens</t>
  </si>
  <si>
    <t>Evolutie%</t>
  </si>
  <si>
    <t xml:space="preserve">        1. Aangekochte dienstencheques</t>
  </si>
  <si>
    <t xml:space="preserve">        2. Gebruikte dienstencheques</t>
  </si>
  <si>
    <t xml:space="preserve">        1. Maandoverzicht gebruikers</t>
  </si>
  <si>
    <t xml:space="preserve">        1. Maandoverzicht ondernemingen</t>
  </si>
  <si>
    <t xml:space="preserve">        2. Jaaroverzicht ondernemingen</t>
  </si>
  <si>
    <t xml:space="preserve">            1. Ooit-gebruikers</t>
  </si>
  <si>
    <t>% Gewest</t>
  </si>
  <si>
    <t xml:space="preserve">                 2. Evolutie ooit-gebruikers</t>
  </si>
  <si>
    <t xml:space="preserve"> % Gewest</t>
  </si>
  <si>
    <t xml:space="preserve">        2. Jaaroverzicht gebruikers</t>
  </si>
  <si>
    <t xml:space="preserve">                 1. Ooit-gebruikers per jaar</t>
  </si>
  <si>
    <t xml:space="preserve">                1. Ooit-gebruikers per maand</t>
  </si>
  <si>
    <t xml:space="preserve">                2. Evolutie gebruikers tav vorige maand</t>
  </si>
  <si>
    <t xml:space="preserve">            2. Gebruikers laatste 12 maand</t>
  </si>
  <si>
    <t xml:space="preserve">                1. Aantal gebruikers laatste 12 maanden</t>
  </si>
  <si>
    <t xml:space="preserve">            2. Gebruikers laatste 12 maanden</t>
  </si>
  <si>
    <t>01/2009</t>
  </si>
  <si>
    <t xml:space="preserve">                  1. Overzicht per jaar</t>
  </si>
  <si>
    <t xml:space="preserve">                  2. Evolutie per jaar</t>
  </si>
  <si>
    <t xml:space="preserve">            3. Aantal nieuwe gebruikers per jaar</t>
  </si>
  <si>
    <t xml:space="preserve">            5. Evolutie gebruikers laatste 12 maanden</t>
  </si>
  <si>
    <t xml:space="preserve">                2. Aantal nieuwe gebruikers per maand</t>
  </si>
  <si>
    <t xml:space="preserve">                3. Weggevallen gebruikers (geen aankoop laatste 12 maanden)</t>
  </si>
  <si>
    <t>2012</t>
  </si>
  <si>
    <t>2013</t>
  </si>
  <si>
    <t>Gewest van ingifte</t>
  </si>
  <si>
    <t>Bev 2012</t>
  </si>
  <si>
    <t xml:space="preserve">                4. Evolutie gebruikers laatste 12 maanden (bijgekomen - weggevallen)</t>
  </si>
  <si>
    <t>Aantal VTE</t>
  </si>
  <si>
    <t>Aantal jobs</t>
  </si>
  <si>
    <t>Gem. Jobtime</t>
  </si>
  <si>
    <t>onmiddellijke herberekening.</t>
  </si>
  <si>
    <t>Het aantal jobs gaat voort op een</t>
  </si>
  <si>
    <t>toepassing van de arbeidswetgeving</t>
  </si>
  <si>
    <t>Uren 1 VTE</t>
  </si>
  <si>
    <t>BTW</t>
  </si>
  <si>
    <t>Niet-bet.</t>
  </si>
  <si>
    <t>De gemiddelde jobtime en het aan-</t>
  </si>
  <si>
    <t>tal arbeidsuren voor 1 Voltijds Equi-</t>
  </si>
  <si>
    <t>waarbij voor 1 uur werk, 1,25 uur</t>
  </si>
  <si>
    <t>betaling voorzien wordt (1.600/1976)</t>
  </si>
  <si>
    <t>BTW-verlies</t>
  </si>
  <si>
    <t xml:space="preserve">  1. Overzicht per maand</t>
  </si>
  <si>
    <t xml:space="preserve">  2. Totalen per jaar</t>
  </si>
  <si>
    <t xml:space="preserve">  3. Evolutie tav voorgaande jaar</t>
  </si>
  <si>
    <t xml:space="preserve">  4. Aantal ondernemingen</t>
  </si>
  <si>
    <t xml:space="preserve">  5. Aantal gebruikers</t>
  </si>
  <si>
    <t xml:space="preserve">  9. Aantal dienstenchequeswerknemers</t>
  </si>
  <si>
    <t>Mnd/Jr</t>
  </si>
  <si>
    <t xml:space="preserve">  7. Gemiddeld aantal cheques/gebruiker </t>
  </si>
  <si>
    <t xml:space="preserve">  8. Kost dienstencheques </t>
  </si>
  <si>
    <t>Evolutie Percentage</t>
  </si>
  <si>
    <t>Per gewest</t>
  </si>
  <si>
    <t>And. Rsz</t>
  </si>
  <si>
    <t>lasten</t>
  </si>
  <si>
    <t>kost</t>
  </si>
  <si>
    <t>Andere</t>
  </si>
  <si>
    <t>kosten</t>
  </si>
  <si>
    <t>10. Voor grafieken: op 6 linksboven klikken</t>
  </si>
  <si>
    <t xml:space="preserve">            4. Weggevallen gebruikers laatste 12 maanden</t>
  </si>
  <si>
    <t>RSZ-dotatie</t>
  </si>
  <si>
    <t>RSZ ander</t>
  </si>
  <si>
    <t>Kost gebruiker (- belastingen) 2013:</t>
  </si>
  <si>
    <t>De plusjes links openen voor verder detail.</t>
  </si>
  <si>
    <t>Voor de grafieken dienen alle plusjes geopend, op 6 bovenaan klikken.</t>
  </si>
  <si>
    <t>2014</t>
  </si>
  <si>
    <t>Gebr. na bel.</t>
  </si>
  <si>
    <t xml:space="preserve">Overheid: </t>
  </si>
  <si>
    <t xml:space="preserve"> Kost overheid 2014:</t>
  </si>
  <si>
    <t xml:space="preserve">% gebruiker: </t>
  </si>
  <si>
    <t>2015</t>
  </si>
  <si>
    <t>Evolutie per Gewest</t>
  </si>
  <si>
    <t>Dienstencheques 2015  - detial per kosten post</t>
  </si>
  <si>
    <t xml:space="preserve"> Kost overheid 2015 per VTE:</t>
  </si>
  <si>
    <t xml:space="preserve"> Totale kost 2015 per VTE:</t>
  </si>
  <si>
    <t>valent kunnen zelf veranderd worden met</t>
  </si>
  <si>
    <t xml:space="preserve"> Loonkost 2015 per VTE:</t>
  </si>
  <si>
    <t xml:space="preserve"> Werkgeverskost 1015 per VTE</t>
  </si>
  <si>
    <t>Update 02/02/2016</t>
  </si>
  <si>
    <t xml:space="preserve">Evolutie% </t>
  </si>
  <si>
    <t>% Gewest bij aankoop</t>
  </si>
  <si>
    <t xml:space="preserve">  6. % gebruikers 12 maand/ooit-gebruiker</t>
  </si>
  <si>
    <t xml:space="preserve"> </t>
  </si>
  <si>
    <t>Gekochte en gebruikte dienstencheques 2003 -  2015</t>
  </si>
</sst>
</file>

<file path=xl/styles.xml><?xml version="1.0" encoding="utf-8"?>
<styleSheet xmlns="http://schemas.openxmlformats.org/spreadsheetml/2006/main">
  <numFmts count="4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&quot;Ja&quot;;&quot;Ja&quot;;&quot;Nee&quot;"/>
    <numFmt numFmtId="187" formatCode="&quot;Waar&quot;;&quot;Waar&quot;;&quot;Niet waar&quot;"/>
    <numFmt numFmtId="188" formatCode="&quot;Aan&quot;;&quot;Aan&quot;;&quot;Uit&quot;"/>
    <numFmt numFmtId="189" formatCode="[$€-2]\ #.##000_);[Red]\([$€-2]\ #.##000\)"/>
    <numFmt numFmtId="190" formatCode="0.0%"/>
    <numFmt numFmtId="191" formatCode="0.0"/>
    <numFmt numFmtId="192" formatCode="#,##0.0"/>
    <numFmt numFmtId="193" formatCode="#,##0.0000"/>
    <numFmt numFmtId="194" formatCode="[$-813]dddd\ d\ mmmm\ yyyy"/>
    <numFmt numFmtId="195" formatCode="yyyy"/>
    <numFmt numFmtId="196" formatCode="&quot;€&quot;\ #,##0"/>
  </numFmts>
  <fonts count="20">
    <font>
      <sz val="9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2.5"/>
      <name val="Arial"/>
      <family val="2"/>
    </font>
    <font>
      <sz val="2.5"/>
      <name val="Arial"/>
      <family val="0"/>
    </font>
    <font>
      <b/>
      <sz val="2.25"/>
      <name val="Arial"/>
      <family val="2"/>
    </font>
    <font>
      <b/>
      <sz val="2.75"/>
      <name val="Arial"/>
      <family val="2"/>
    </font>
    <font>
      <sz val="2.75"/>
      <name val="Arial"/>
      <family val="0"/>
    </font>
    <font>
      <b/>
      <sz val="3"/>
      <name val="Arial"/>
      <family val="2"/>
    </font>
    <font>
      <b/>
      <sz val="2"/>
      <name val="Arial"/>
      <family val="0"/>
    </font>
    <font>
      <sz val="3"/>
      <name val="Arial"/>
      <family val="0"/>
    </font>
    <font>
      <b/>
      <sz val="8"/>
      <name val="Arial"/>
      <family val="2"/>
    </font>
    <font>
      <sz val="2.25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14" fillId="2" borderId="1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4" fillId="2" borderId="2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9" fontId="0" fillId="2" borderId="5" xfId="0" applyNumberForma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9" fontId="14" fillId="2" borderId="2" xfId="0" applyNumberFormat="1" applyFont="1" applyFill="1" applyBorder="1" applyAlignment="1">
      <alignment horizontal="center"/>
    </xf>
    <xf numFmtId="17" fontId="14" fillId="2" borderId="6" xfId="0" applyNumberFormat="1" applyFont="1" applyFill="1" applyBorder="1" applyAlignment="1">
      <alignment horizontal="left"/>
    </xf>
    <xf numFmtId="3" fontId="0" fillId="2" borderId="6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17" fontId="14" fillId="2" borderId="7" xfId="0" applyNumberFormat="1" applyFont="1" applyFill="1" applyBorder="1" applyAlignment="1">
      <alignment horizontal="left"/>
    </xf>
    <xf numFmtId="190" fontId="0" fillId="2" borderId="8" xfId="0" applyNumberFormat="1" applyFont="1" applyFill="1" applyBorder="1" applyAlignment="1">
      <alignment/>
    </xf>
    <xf numFmtId="190" fontId="0" fillId="2" borderId="9" xfId="0" applyNumberFormat="1" applyFont="1" applyFill="1" applyBorder="1" applyAlignment="1">
      <alignment/>
    </xf>
    <xf numFmtId="9" fontId="0" fillId="2" borderId="10" xfId="0" applyNumberFormat="1" applyFont="1" applyFill="1" applyBorder="1" applyAlignment="1">
      <alignment/>
    </xf>
    <xf numFmtId="190" fontId="0" fillId="2" borderId="6" xfId="0" applyNumberFormat="1" applyFont="1" applyFill="1" applyBorder="1" applyAlignment="1">
      <alignment/>
    </xf>
    <xf numFmtId="190" fontId="0" fillId="2" borderId="0" xfId="0" applyNumberFormat="1" applyFont="1" applyFill="1" applyBorder="1" applyAlignment="1">
      <alignment/>
    </xf>
    <xf numFmtId="9" fontId="0" fillId="2" borderId="7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vertical="center"/>
    </xf>
    <xf numFmtId="17" fontId="14" fillId="2" borderId="11" xfId="0" applyNumberFormat="1" applyFont="1" applyFill="1" applyBorder="1" applyAlignment="1">
      <alignment horizontal="left"/>
    </xf>
    <xf numFmtId="3" fontId="0" fillId="2" borderId="12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/>
    </xf>
    <xf numFmtId="3" fontId="0" fillId="2" borderId="1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/>
    </xf>
    <xf numFmtId="190" fontId="0" fillId="2" borderId="12" xfId="0" applyNumberFormat="1" applyFont="1" applyFill="1" applyBorder="1" applyAlignment="1">
      <alignment/>
    </xf>
    <xf numFmtId="190" fontId="0" fillId="2" borderId="1" xfId="0" applyNumberFormat="1" applyFont="1" applyFill="1" applyBorder="1" applyAlignment="1">
      <alignment/>
    </xf>
    <xf numFmtId="9" fontId="0" fillId="2" borderId="11" xfId="0" applyNumberFormat="1" applyFont="1" applyFill="1" applyBorder="1" applyAlignment="1">
      <alignment/>
    </xf>
    <xf numFmtId="17" fontId="14" fillId="2" borderId="12" xfId="0" applyNumberFormat="1" applyFont="1" applyFill="1" applyBorder="1" applyAlignment="1">
      <alignment horizontal="left"/>
    </xf>
    <xf numFmtId="3" fontId="0" fillId="2" borderId="12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3" fontId="0" fillId="2" borderId="6" xfId="0" applyNumberFormat="1" applyFont="1" applyFill="1" applyBorder="1" applyAlignment="1" quotePrefix="1">
      <alignment vertical="center"/>
    </xf>
    <xf numFmtId="17" fontId="14" fillId="2" borderId="3" xfId="0" applyNumberFormat="1" applyFont="1" applyFill="1" applyBorder="1" applyAlignment="1">
      <alignment horizontal="left"/>
    </xf>
    <xf numFmtId="17" fontId="14" fillId="2" borderId="4" xfId="0" applyNumberFormat="1" applyFont="1" applyFill="1" applyBorder="1" applyAlignment="1">
      <alignment horizontal="left"/>
    </xf>
    <xf numFmtId="17" fontId="14" fillId="2" borderId="2" xfId="0" applyNumberFormat="1" applyFont="1" applyFill="1" applyBorder="1" applyAlignment="1">
      <alignment horizontal="left"/>
    </xf>
    <xf numFmtId="0" fontId="14" fillId="2" borderId="12" xfId="0" applyFont="1" applyFill="1" applyBorder="1" applyAlignment="1">
      <alignment horizontal="left"/>
    </xf>
    <xf numFmtId="0" fontId="14" fillId="2" borderId="12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17" fontId="14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/>
    </xf>
    <xf numFmtId="17" fontId="14" fillId="2" borderId="1" xfId="0" applyNumberFormat="1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/>
    </xf>
    <xf numFmtId="9" fontId="14" fillId="2" borderId="5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49" fontId="14" fillId="2" borderId="6" xfId="0" applyNumberFormat="1" applyFont="1" applyFill="1" applyBorder="1" applyAlignment="1">
      <alignment horizontal="left"/>
    </xf>
    <xf numFmtId="190" fontId="0" fillId="2" borderId="6" xfId="0" applyNumberFormat="1" applyFont="1" applyFill="1" applyBorder="1" applyAlignment="1">
      <alignment/>
    </xf>
    <xf numFmtId="190" fontId="0" fillId="2" borderId="0" xfId="0" applyNumberFormat="1" applyFont="1" applyFill="1" applyBorder="1" applyAlignment="1">
      <alignment/>
    </xf>
    <xf numFmtId="9" fontId="0" fillId="2" borderId="7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horizontal="left"/>
    </xf>
    <xf numFmtId="3" fontId="0" fillId="2" borderId="4" xfId="0" applyNumberFormat="1" applyFont="1" applyFill="1" applyBorder="1" applyAlignment="1">
      <alignment vertical="center"/>
    </xf>
    <xf numFmtId="3" fontId="0" fillId="2" borderId="2" xfId="0" applyNumberFormat="1" applyFont="1" applyFill="1" applyBorder="1" applyAlignment="1">
      <alignment vertical="center"/>
    </xf>
    <xf numFmtId="49" fontId="14" fillId="2" borderId="8" xfId="0" applyNumberFormat="1" applyFont="1" applyFill="1" applyBorder="1" applyAlignment="1">
      <alignment horizontal="left"/>
    </xf>
    <xf numFmtId="3" fontId="0" fillId="2" borderId="8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 vertical="center"/>
    </xf>
    <xf numFmtId="190" fontId="0" fillId="2" borderId="12" xfId="0" applyNumberFormat="1" applyFont="1" applyFill="1" applyBorder="1" applyAlignment="1">
      <alignment/>
    </xf>
    <xf numFmtId="190" fontId="0" fillId="2" borderId="1" xfId="0" applyNumberFormat="1" applyFont="1" applyFill="1" applyBorder="1" applyAlignment="1">
      <alignment/>
    </xf>
    <xf numFmtId="49" fontId="14" fillId="2" borderId="2" xfId="0" applyNumberFormat="1" applyFont="1" applyFill="1" applyBorder="1" applyAlignment="1">
      <alignment horizontal="left"/>
    </xf>
    <xf numFmtId="190" fontId="0" fillId="2" borderId="3" xfId="0" applyNumberFormat="1" applyFont="1" applyFill="1" applyBorder="1" applyAlignment="1">
      <alignment/>
    </xf>
    <xf numFmtId="190" fontId="0" fillId="2" borderId="4" xfId="0" applyNumberFormat="1" applyFont="1" applyFill="1" applyBorder="1" applyAlignment="1">
      <alignment/>
    </xf>
    <xf numFmtId="9" fontId="0" fillId="2" borderId="5" xfId="0" applyNumberFormat="1" applyFont="1" applyFill="1" applyBorder="1" applyAlignment="1">
      <alignment/>
    </xf>
    <xf numFmtId="0" fontId="14" fillId="2" borderId="5" xfId="0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left"/>
    </xf>
    <xf numFmtId="3" fontId="0" fillId="2" borderId="8" xfId="0" applyNumberFormat="1" applyFont="1" applyFill="1" applyBorder="1" applyAlignment="1">
      <alignment vertical="center"/>
    </xf>
    <xf numFmtId="49" fontId="14" fillId="2" borderId="7" xfId="0" applyNumberFormat="1" applyFont="1" applyFill="1" applyBorder="1" applyAlignment="1">
      <alignment horizontal="left"/>
    </xf>
    <xf numFmtId="190" fontId="0" fillId="2" borderId="7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 vertical="center"/>
    </xf>
    <xf numFmtId="3" fontId="0" fillId="2" borderId="10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9" fontId="0" fillId="2" borderId="5" xfId="0" applyNumberFormat="1" applyFont="1" applyFill="1" applyBorder="1" applyAlignment="1">
      <alignment/>
    </xf>
    <xf numFmtId="0" fontId="0" fillId="2" borderId="11" xfId="0" applyFont="1" applyFill="1" applyBorder="1" applyAlignment="1">
      <alignment horizontal="left"/>
    </xf>
    <xf numFmtId="9" fontId="14" fillId="2" borderId="11" xfId="0" applyNumberFormat="1" applyFont="1" applyFill="1" applyBorder="1" applyAlignment="1">
      <alignment horizontal="center"/>
    </xf>
    <xf numFmtId="3" fontId="0" fillId="2" borderId="13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/>
    </xf>
    <xf numFmtId="17" fontId="14" fillId="2" borderId="10" xfId="0" applyNumberFormat="1" applyFont="1" applyFill="1" applyBorder="1" applyAlignment="1">
      <alignment horizontal="left"/>
    </xf>
    <xf numFmtId="9" fontId="0" fillId="2" borderId="13" xfId="0" applyNumberFormat="1" applyFont="1" applyFill="1" applyBorder="1" applyAlignment="1">
      <alignment/>
    </xf>
    <xf numFmtId="190" fontId="0" fillId="2" borderId="6" xfId="0" applyNumberFormat="1" applyFont="1" applyFill="1" applyBorder="1" applyAlignment="1">
      <alignment vertical="center"/>
    </xf>
    <xf numFmtId="190" fontId="0" fillId="2" borderId="0" xfId="0" applyNumberFormat="1" applyFont="1" applyFill="1" applyBorder="1" applyAlignment="1">
      <alignment vertical="center"/>
    </xf>
    <xf numFmtId="190" fontId="0" fillId="2" borderId="13" xfId="0" applyNumberFormat="1" applyFont="1" applyFill="1" applyBorder="1" applyAlignment="1">
      <alignment vertical="center"/>
    </xf>
    <xf numFmtId="17" fontId="15" fillId="2" borderId="0" xfId="0" applyNumberFormat="1" applyFont="1" applyFill="1" applyBorder="1" applyAlignment="1">
      <alignment horizontal="left"/>
    </xf>
    <xf numFmtId="3" fontId="16" fillId="2" borderId="6" xfId="0" applyNumberFormat="1" applyFont="1" applyFill="1" applyBorder="1" applyAlignment="1">
      <alignment vertical="center"/>
    </xf>
    <xf numFmtId="3" fontId="16" fillId="2" borderId="0" xfId="0" applyNumberFormat="1" applyFont="1" applyFill="1" applyBorder="1" applyAlignment="1">
      <alignment vertical="center"/>
    </xf>
    <xf numFmtId="3" fontId="16" fillId="2" borderId="13" xfId="0" applyNumberFormat="1" applyFont="1" applyFill="1" applyBorder="1" applyAlignment="1">
      <alignment vertical="center"/>
    </xf>
    <xf numFmtId="3" fontId="16" fillId="2" borderId="13" xfId="0" applyNumberFormat="1" applyFont="1" applyFill="1" applyBorder="1" applyAlignment="1">
      <alignment/>
    </xf>
    <xf numFmtId="17" fontId="15" fillId="2" borderId="7" xfId="0" applyNumberFormat="1" applyFont="1" applyFill="1" applyBorder="1" applyAlignment="1">
      <alignment horizontal="left"/>
    </xf>
    <xf numFmtId="190" fontId="16" fillId="2" borderId="6" xfId="0" applyNumberFormat="1" applyFont="1" applyFill="1" applyBorder="1" applyAlignment="1">
      <alignment vertical="center"/>
    </xf>
    <xf numFmtId="190" fontId="16" fillId="2" borderId="0" xfId="0" applyNumberFormat="1" applyFont="1" applyFill="1" applyBorder="1" applyAlignment="1">
      <alignment vertical="center"/>
    </xf>
    <xf numFmtId="190" fontId="16" fillId="2" borderId="13" xfId="0" applyNumberFormat="1" applyFont="1" applyFill="1" applyBorder="1" applyAlignment="1">
      <alignment vertical="center"/>
    </xf>
    <xf numFmtId="9" fontId="16" fillId="2" borderId="13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/>
    </xf>
    <xf numFmtId="190" fontId="0" fillId="2" borderId="12" xfId="0" applyNumberFormat="1" applyFont="1" applyFill="1" applyBorder="1" applyAlignment="1">
      <alignment vertical="center"/>
    </xf>
    <xf numFmtId="190" fontId="0" fillId="2" borderId="1" xfId="0" applyNumberFormat="1" applyFont="1" applyFill="1" applyBorder="1" applyAlignment="1">
      <alignment vertical="center"/>
    </xf>
    <xf numFmtId="190" fontId="0" fillId="2" borderId="14" xfId="0" applyNumberFormat="1" applyFont="1" applyFill="1" applyBorder="1" applyAlignment="1">
      <alignment vertical="center"/>
    </xf>
    <xf numFmtId="9" fontId="0" fillId="2" borderId="14" xfId="0" applyNumberFormat="1" applyFont="1" applyFill="1" applyBorder="1" applyAlignment="1">
      <alignment/>
    </xf>
    <xf numFmtId="190" fontId="0" fillId="2" borderId="13" xfId="0" applyNumberFormat="1" applyFont="1" applyFill="1" applyBorder="1" applyAlignment="1">
      <alignment/>
    </xf>
    <xf numFmtId="3" fontId="17" fillId="2" borderId="6" xfId="0" applyNumberFormat="1" applyFont="1" applyFill="1" applyBorder="1" applyAlignment="1">
      <alignment vertical="center"/>
    </xf>
    <xf numFmtId="3" fontId="17" fillId="2" borderId="0" xfId="0" applyNumberFormat="1" applyFont="1" applyFill="1" applyBorder="1" applyAlignment="1">
      <alignment vertical="center"/>
    </xf>
    <xf numFmtId="3" fontId="17" fillId="2" borderId="13" xfId="0" applyNumberFormat="1" applyFont="1" applyFill="1" applyBorder="1" applyAlignment="1">
      <alignment vertical="center"/>
    </xf>
    <xf numFmtId="190" fontId="17" fillId="2" borderId="6" xfId="0" applyNumberFormat="1" applyFont="1" applyFill="1" applyBorder="1" applyAlignment="1">
      <alignment vertical="center"/>
    </xf>
    <xf numFmtId="190" fontId="17" fillId="2" borderId="0" xfId="0" applyNumberFormat="1" applyFont="1" applyFill="1" applyBorder="1" applyAlignment="1">
      <alignment vertical="center"/>
    </xf>
    <xf numFmtId="190" fontId="17" fillId="2" borderId="13" xfId="0" applyNumberFormat="1" applyFont="1" applyFill="1" applyBorder="1" applyAlignment="1">
      <alignment vertical="center"/>
    </xf>
    <xf numFmtId="9" fontId="0" fillId="2" borderId="13" xfId="0" applyNumberFormat="1" applyFont="1" applyFill="1" applyBorder="1" applyAlignment="1">
      <alignment vertical="center"/>
    </xf>
    <xf numFmtId="3" fontId="17" fillId="2" borderId="12" xfId="0" applyNumberFormat="1" applyFont="1" applyFill="1" applyBorder="1" applyAlignment="1">
      <alignment vertical="center"/>
    </xf>
    <xf numFmtId="3" fontId="17" fillId="2" borderId="1" xfId="0" applyNumberFormat="1" applyFont="1" applyFill="1" applyBorder="1" applyAlignment="1">
      <alignment vertical="center"/>
    </xf>
    <xf numFmtId="3" fontId="17" fillId="2" borderId="14" xfId="0" applyNumberFormat="1" applyFont="1" applyFill="1" applyBorder="1" applyAlignment="1">
      <alignment vertical="center"/>
    </xf>
    <xf numFmtId="190" fontId="17" fillId="2" borderId="12" xfId="0" applyNumberFormat="1" applyFont="1" applyFill="1" applyBorder="1" applyAlignment="1">
      <alignment vertical="center"/>
    </xf>
    <xf numFmtId="190" fontId="17" fillId="2" borderId="1" xfId="0" applyNumberFormat="1" applyFont="1" applyFill="1" applyBorder="1" applyAlignment="1">
      <alignment vertical="center"/>
    </xf>
    <xf numFmtId="190" fontId="17" fillId="2" borderId="14" xfId="0" applyNumberFormat="1" applyFont="1" applyFill="1" applyBorder="1" applyAlignment="1">
      <alignment vertical="center"/>
    </xf>
    <xf numFmtId="9" fontId="0" fillId="2" borderId="14" xfId="0" applyNumberFormat="1" applyFont="1" applyFill="1" applyBorder="1" applyAlignment="1">
      <alignment vertical="center"/>
    </xf>
    <xf numFmtId="17" fontId="14" fillId="2" borderId="14" xfId="0" applyNumberFormat="1" applyFont="1" applyFill="1" applyBorder="1" applyAlignment="1">
      <alignment horizontal="left"/>
    </xf>
    <xf numFmtId="9" fontId="0" fillId="2" borderId="7" xfId="0" applyNumberFormat="1" applyFont="1" applyFill="1" applyBorder="1" applyAlignment="1">
      <alignment vertical="center"/>
    </xf>
    <xf numFmtId="9" fontId="0" fillId="2" borderId="11" xfId="0" applyNumberFormat="1" applyFont="1" applyFill="1" applyBorder="1" applyAlignment="1">
      <alignment vertical="center"/>
    </xf>
    <xf numFmtId="190" fontId="0" fillId="2" borderId="7" xfId="0" applyNumberFormat="1" applyFont="1" applyFill="1" applyBorder="1" applyAlignment="1">
      <alignment vertical="center"/>
    </xf>
    <xf numFmtId="190" fontId="0" fillId="2" borderId="11" xfId="0" applyNumberFormat="1" applyFont="1" applyFill="1" applyBorder="1" applyAlignment="1">
      <alignment vertical="center"/>
    </xf>
    <xf numFmtId="0" fontId="14" fillId="2" borderId="8" xfId="0" applyFont="1" applyFill="1" applyBorder="1" applyAlignment="1">
      <alignment horizontal="left"/>
    </xf>
    <xf numFmtId="3" fontId="0" fillId="2" borderId="15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/>
    </xf>
    <xf numFmtId="190" fontId="0" fillId="2" borderId="8" xfId="0" applyNumberFormat="1" applyFont="1" applyFill="1" applyBorder="1" applyAlignment="1">
      <alignment/>
    </xf>
    <xf numFmtId="190" fontId="0" fillId="2" borderId="9" xfId="0" applyNumberFormat="1" applyFont="1" applyFill="1" applyBorder="1" applyAlignment="1">
      <alignment/>
    </xf>
    <xf numFmtId="9" fontId="0" fillId="2" borderId="10" xfId="0" applyNumberFormat="1" applyFont="1" applyFill="1" applyBorder="1" applyAlignment="1">
      <alignment/>
    </xf>
    <xf numFmtId="190" fontId="0" fillId="2" borderId="7" xfId="0" applyNumberFormat="1" applyFont="1" applyFill="1" applyBorder="1" applyAlignment="1">
      <alignment/>
    </xf>
    <xf numFmtId="190" fontId="0" fillId="2" borderId="11" xfId="0" applyNumberFormat="1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3" fontId="17" fillId="2" borderId="4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left"/>
    </xf>
    <xf numFmtId="0" fontId="14" fillId="2" borderId="11" xfId="0" applyFont="1" applyFill="1" applyBorder="1" applyAlignment="1">
      <alignment horizontal="left"/>
    </xf>
    <xf numFmtId="17" fontId="14" fillId="2" borderId="8" xfId="0" applyNumberFormat="1" applyFont="1" applyFill="1" applyBorder="1" applyAlignment="1">
      <alignment horizontal="left"/>
    </xf>
    <xf numFmtId="3" fontId="17" fillId="2" borderId="8" xfId="15" applyNumberFormat="1" applyFont="1" applyFill="1" applyBorder="1" applyAlignment="1">
      <alignment vertical="center"/>
    </xf>
    <xf numFmtId="3" fontId="17" fillId="2" borderId="9" xfId="15" applyNumberFormat="1" applyFont="1" applyFill="1" applyBorder="1" applyAlignment="1">
      <alignment vertical="center"/>
    </xf>
    <xf numFmtId="3" fontId="17" fillId="2" borderId="15" xfId="15" applyNumberFormat="1" applyFont="1" applyFill="1" applyBorder="1" applyAlignment="1">
      <alignment vertical="center"/>
    </xf>
    <xf numFmtId="3" fontId="17" fillId="2" borderId="8" xfId="0" applyNumberFormat="1" applyFont="1" applyFill="1" applyBorder="1" applyAlignment="1">
      <alignment vertical="center"/>
    </xf>
    <xf numFmtId="3" fontId="17" fillId="2" borderId="9" xfId="0" applyNumberFormat="1" applyFont="1" applyFill="1" applyBorder="1" applyAlignment="1">
      <alignment vertical="center"/>
    </xf>
    <xf numFmtId="3" fontId="17" fillId="2" borderId="15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/>
    </xf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4" fillId="2" borderId="7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190" fontId="17" fillId="2" borderId="8" xfId="0" applyNumberFormat="1" applyFont="1" applyFill="1" applyBorder="1" applyAlignment="1">
      <alignment vertical="center"/>
    </xf>
    <xf numFmtId="190" fontId="17" fillId="2" borderId="9" xfId="0" applyNumberFormat="1" applyFont="1" applyFill="1" applyBorder="1" applyAlignment="1">
      <alignment vertical="center"/>
    </xf>
    <xf numFmtId="190" fontId="17" fillId="2" borderId="15" xfId="0" applyNumberFormat="1" applyFont="1" applyFill="1" applyBorder="1" applyAlignment="1">
      <alignment vertical="center"/>
    </xf>
    <xf numFmtId="190" fontId="0" fillId="2" borderId="15" xfId="0" applyNumberFormat="1" applyFont="1" applyFill="1" applyBorder="1" applyAlignment="1">
      <alignment vertical="center"/>
    </xf>
    <xf numFmtId="190" fontId="0" fillId="2" borderId="14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14" fillId="2" borderId="4" xfId="0" applyFont="1" applyFill="1" applyBorder="1" applyAlignment="1">
      <alignment horizontal="left"/>
    </xf>
    <xf numFmtId="9" fontId="14" fillId="2" borderId="2" xfId="0" applyNumberFormat="1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center"/>
    </xf>
    <xf numFmtId="9" fontId="14" fillId="2" borderId="15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left"/>
    </xf>
    <xf numFmtId="0" fontId="14" fillId="2" borderId="14" xfId="0" applyFont="1" applyFill="1" applyBorder="1" applyAlignment="1">
      <alignment horizontal="center"/>
    </xf>
    <xf numFmtId="9" fontId="14" fillId="2" borderId="14" xfId="0" applyNumberFormat="1" applyFont="1" applyFill="1" applyBorder="1" applyAlignment="1">
      <alignment horizontal="center"/>
    </xf>
    <xf numFmtId="3" fontId="0" fillId="2" borderId="10" xfId="0" applyNumberFormat="1" applyFont="1" applyFill="1" applyBorder="1" applyAlignment="1">
      <alignment/>
    </xf>
    <xf numFmtId="3" fontId="14" fillId="2" borderId="10" xfId="0" applyNumberFormat="1" applyFont="1" applyFill="1" applyBorder="1" applyAlignment="1">
      <alignment horizontal="right"/>
    </xf>
    <xf numFmtId="3" fontId="14" fillId="2" borderId="9" xfId="0" applyNumberFormat="1" applyFont="1" applyFill="1" applyBorder="1" applyAlignment="1">
      <alignment/>
    </xf>
    <xf numFmtId="3" fontId="14" fillId="2" borderId="15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3" fontId="0" fillId="2" borderId="7" xfId="0" applyNumberFormat="1" applyFont="1" applyFill="1" applyBorder="1" applyAlignment="1">
      <alignment/>
    </xf>
    <xf numFmtId="3" fontId="14" fillId="2" borderId="7" xfId="0" applyNumberFormat="1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/>
    </xf>
    <xf numFmtId="3" fontId="14" fillId="2" borderId="13" xfId="0" applyNumberFormat="1" applyFont="1" applyFill="1" applyBorder="1" applyAlignment="1">
      <alignment/>
    </xf>
    <xf numFmtId="3" fontId="15" fillId="2" borderId="2" xfId="0" applyNumberFormat="1" applyFont="1" applyFill="1" applyBorder="1" applyAlignment="1">
      <alignment horizontal="right"/>
    </xf>
    <xf numFmtId="3" fontId="15" fillId="2" borderId="4" xfId="0" applyNumberFormat="1" applyFont="1" applyFill="1" applyBorder="1" applyAlignment="1">
      <alignment/>
    </xf>
    <xf numFmtId="190" fontId="14" fillId="2" borderId="2" xfId="0" applyNumberFormat="1" applyFont="1" applyFill="1" applyBorder="1" applyAlignment="1">
      <alignment/>
    </xf>
    <xf numFmtId="3" fontId="15" fillId="2" borderId="2" xfId="0" applyNumberFormat="1" applyFont="1" applyFill="1" applyBorder="1" applyAlignment="1">
      <alignment/>
    </xf>
    <xf numFmtId="3" fontId="14" fillId="2" borderId="5" xfId="0" applyNumberFormat="1" applyFont="1" applyFill="1" applyBorder="1" applyAlignment="1">
      <alignment/>
    </xf>
    <xf numFmtId="9" fontId="14" fillId="2" borderId="2" xfId="0" applyNumberFormat="1" applyFont="1" applyFill="1" applyBorder="1" applyAlignment="1">
      <alignment horizontal="right"/>
    </xf>
    <xf numFmtId="2" fontId="14" fillId="2" borderId="2" xfId="0" applyNumberFormat="1" applyFont="1" applyFill="1" applyBorder="1" applyAlignment="1">
      <alignment horizontal="left"/>
    </xf>
    <xf numFmtId="4" fontId="0" fillId="2" borderId="9" xfId="0" applyNumberFormat="1" applyFont="1" applyFill="1" applyBorder="1" applyAlignment="1">
      <alignment horizontal="center"/>
    </xf>
    <xf numFmtId="3" fontId="0" fillId="2" borderId="10" xfId="0" applyNumberFormat="1" applyFont="1" applyFill="1" applyBorder="1" applyAlignment="1">
      <alignment horizontal="center"/>
    </xf>
    <xf numFmtId="3" fontId="0" fillId="2" borderId="9" xfId="0" applyNumberFormat="1" applyFont="1" applyFill="1" applyBorder="1" applyAlignment="1">
      <alignment horizontal="left"/>
    </xf>
    <xf numFmtId="9" fontId="0" fillId="2" borderId="15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left"/>
    </xf>
    <xf numFmtId="192" fontId="0" fillId="2" borderId="0" xfId="0" applyNumberFormat="1" applyFont="1" applyFill="1" applyBorder="1" applyAlignment="1">
      <alignment/>
    </xf>
    <xf numFmtId="9" fontId="14" fillId="2" borderId="13" xfId="0" applyNumberFormat="1" applyFont="1" applyFill="1" applyBorder="1" applyAlignment="1">
      <alignment/>
    </xf>
    <xf numFmtId="3" fontId="14" fillId="2" borderId="12" xfId="0" applyNumberFormat="1" applyFont="1" applyFill="1" applyBorder="1" applyAlignment="1">
      <alignment/>
    </xf>
    <xf numFmtId="3" fontId="14" fillId="2" borderId="1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1" fontId="14" fillId="2" borderId="2" xfId="0" applyNumberFormat="1" applyFont="1" applyFill="1" applyBorder="1" applyAlignment="1">
      <alignment/>
    </xf>
    <xf numFmtId="1" fontId="14" fillId="2" borderId="2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1" fontId="14" fillId="2" borderId="0" xfId="0" applyNumberFormat="1" applyFont="1" applyFill="1" applyBorder="1" applyAlignment="1">
      <alignment/>
    </xf>
    <xf numFmtId="1" fontId="14" fillId="2" borderId="0" xfId="0" applyNumberFormat="1" applyFont="1" applyFill="1" applyBorder="1" applyAlignment="1">
      <alignment horizontal="left"/>
    </xf>
    <xf numFmtId="9" fontId="14" fillId="2" borderId="0" xfId="0" applyNumberFormat="1" applyFont="1" applyFill="1" applyBorder="1" applyAlignment="1">
      <alignment/>
    </xf>
    <xf numFmtId="0" fontId="0" fillId="2" borderId="0" xfId="0" applyFont="1" applyFill="1" applyAlignment="1">
      <alignment horizontal="left"/>
    </xf>
    <xf numFmtId="9" fontId="0" fillId="2" borderId="0" xfId="0" applyNumberFormat="1" applyFont="1" applyFill="1" applyAlignment="1">
      <alignment/>
    </xf>
    <xf numFmtId="17" fontId="18" fillId="2" borderId="0" xfId="0" applyNumberFormat="1" applyFont="1" applyFill="1" applyAlignment="1">
      <alignment horizontal="left"/>
    </xf>
    <xf numFmtId="190" fontId="14" fillId="2" borderId="0" xfId="0" applyNumberFormat="1" applyFont="1" applyFill="1" applyAlignment="1">
      <alignment vertical="center"/>
    </xf>
    <xf numFmtId="9" fontId="14" fillId="2" borderId="0" xfId="0" applyNumberFormat="1" applyFont="1" applyFill="1" applyAlignment="1">
      <alignment vertical="center"/>
    </xf>
    <xf numFmtId="9" fontId="0" fillId="2" borderId="0" xfId="0" applyNumberFormat="1" applyFont="1" applyFill="1" applyAlignment="1">
      <alignment horizontal="left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90" fontId="0" fillId="2" borderId="3" xfId="0" applyNumberFormat="1" applyFont="1" applyFill="1" applyBorder="1" applyAlignment="1">
      <alignment/>
    </xf>
    <xf numFmtId="190" fontId="0" fillId="2" borderId="4" xfId="0" applyNumberFormat="1" applyFont="1" applyFill="1" applyBorder="1" applyAlignment="1">
      <alignment/>
    </xf>
    <xf numFmtId="190" fontId="0" fillId="2" borderId="5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Alignment="1">
      <alignment/>
    </xf>
    <xf numFmtId="9" fontId="0" fillId="2" borderId="11" xfId="0" applyNumberFormat="1" applyFont="1" applyFill="1" applyBorder="1" applyAlignment="1">
      <alignment/>
    </xf>
    <xf numFmtId="9" fontId="0" fillId="2" borderId="6" xfId="0" applyNumberFormat="1" applyFont="1" applyFill="1" applyBorder="1" applyAlignment="1">
      <alignment/>
    </xf>
    <xf numFmtId="190" fontId="0" fillId="2" borderId="13" xfId="0" applyNumberFormat="1" applyFont="1" applyFill="1" applyBorder="1" applyAlignment="1">
      <alignment/>
    </xf>
    <xf numFmtId="190" fontId="0" fillId="2" borderId="14" xfId="0" applyNumberFormat="1" applyFont="1" applyFill="1" applyBorder="1" applyAlignment="1">
      <alignment/>
    </xf>
    <xf numFmtId="0" fontId="14" fillId="2" borderId="5" xfId="0" applyFont="1" applyFill="1" applyBorder="1" applyAlignment="1">
      <alignment/>
    </xf>
    <xf numFmtId="49" fontId="14" fillId="0" borderId="11" xfId="0" applyNumberFormat="1" applyFont="1" applyFill="1" applyBorder="1" applyAlignment="1">
      <alignment horizontal="left"/>
    </xf>
    <xf numFmtId="4" fontId="14" fillId="2" borderId="2" xfId="0" applyNumberFormat="1" applyFont="1" applyFill="1" applyBorder="1" applyAlignment="1">
      <alignment horizontal="center"/>
    </xf>
    <xf numFmtId="3" fontId="14" fillId="2" borderId="4" xfId="0" applyNumberFormat="1" applyFont="1" applyFill="1" applyBorder="1" applyAlignment="1">
      <alignment horizontal="center"/>
    </xf>
    <xf numFmtId="3" fontId="14" fillId="2" borderId="2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14" fillId="2" borderId="2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17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16" fillId="2" borderId="0" xfId="0" applyNumberFormat="1" applyFont="1" applyFill="1" applyBorder="1" applyAlignment="1">
      <alignment/>
    </xf>
    <xf numFmtId="3" fontId="16" fillId="2" borderId="7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 horizontal="left"/>
    </xf>
    <xf numFmtId="3" fontId="14" fillId="2" borderId="2" xfId="0" applyNumberFormat="1" applyFont="1" applyFill="1" applyBorder="1" applyAlignment="1">
      <alignment horizontal="left"/>
    </xf>
    <xf numFmtId="0" fontId="0" fillId="2" borderId="15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3" fontId="14" fillId="2" borderId="10" xfId="0" applyNumberFormat="1" applyFont="1" applyFill="1" applyBorder="1" applyAlignment="1">
      <alignment/>
    </xf>
    <xf numFmtId="3" fontId="14" fillId="2" borderId="7" xfId="0" applyNumberFormat="1" applyFont="1" applyFill="1" applyBorder="1" applyAlignment="1">
      <alignment/>
    </xf>
    <xf numFmtId="3" fontId="14" fillId="2" borderId="11" xfId="0" applyNumberFormat="1" applyFont="1" applyFill="1" applyBorder="1" applyAlignment="1">
      <alignment/>
    </xf>
    <xf numFmtId="0" fontId="14" fillId="2" borderId="3" xfId="0" applyFont="1" applyFill="1" applyBorder="1" applyAlignment="1">
      <alignment/>
    </xf>
    <xf numFmtId="3" fontId="14" fillId="2" borderId="3" xfId="0" applyNumberFormat="1" applyFont="1" applyFill="1" applyBorder="1" applyAlignment="1">
      <alignment/>
    </xf>
    <xf numFmtId="196" fontId="14" fillId="2" borderId="5" xfId="0" applyNumberFormat="1" applyFont="1" applyFill="1" applyBorder="1" applyAlignment="1">
      <alignment/>
    </xf>
    <xf numFmtId="196" fontId="14" fillId="2" borderId="14" xfId="0" applyNumberFormat="1" applyFont="1" applyFill="1" applyBorder="1" applyAlignment="1">
      <alignment/>
    </xf>
    <xf numFmtId="0" fontId="14" fillId="2" borderId="6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4" xfId="0" applyBorder="1" applyAlignment="1">
      <alignment/>
    </xf>
    <xf numFmtId="49" fontId="14" fillId="2" borderId="12" xfId="0" applyNumberFormat="1" applyFont="1" applyFill="1" applyBorder="1" applyAlignment="1">
      <alignment horizontal="left"/>
    </xf>
    <xf numFmtId="49" fontId="14" fillId="2" borderId="11" xfId="0" applyNumberFormat="1" applyFont="1" applyFill="1" applyBorder="1" applyAlignment="1">
      <alignment horizontal="left"/>
    </xf>
    <xf numFmtId="0" fontId="0" fillId="0" borderId="2" xfId="0" applyBorder="1" applyAlignment="1">
      <alignment/>
    </xf>
    <xf numFmtId="0" fontId="14" fillId="2" borderId="1" xfId="0" applyFont="1" applyFill="1" applyBorder="1" applyAlignment="1">
      <alignment horizontal="center"/>
    </xf>
    <xf numFmtId="9" fontId="14" fillId="2" borderId="3" xfId="0" applyNumberFormat="1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4" fillId="2" borderId="3" xfId="0" applyFont="1" applyFill="1" applyBorder="1" applyAlignment="1">
      <alignment/>
    </xf>
    <xf numFmtId="0" fontId="14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9" fontId="2" fillId="2" borderId="1" xfId="17" applyNumberFormat="1" applyFill="1" applyBorder="1" applyAlignment="1">
      <alignment horizontal="center"/>
    </xf>
    <xf numFmtId="0" fontId="2" fillId="2" borderId="1" xfId="17" applyFill="1" applyBorder="1" applyAlignment="1">
      <alignment horizontal="center"/>
    </xf>
  </cellXfs>
  <cellStyles count="9">
    <cellStyle name="Normal" xfId="0"/>
    <cellStyle name="Euro" xfId="15"/>
    <cellStyle name="Followed Hyperlink" xfId="16"/>
    <cellStyle name="Hyperlink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Gekochte en gebruikte dienstencheques 
per maand  mei 2003 - januari 2015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Gekocht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Blad1!$A$160:$A$311</c:f>
              <c:strCache>
                <c:ptCount val="152"/>
                <c:pt idx="0">
                  <c:v>37742</c:v>
                </c:pt>
                <c:pt idx="1">
                  <c:v>37773</c:v>
                </c:pt>
                <c:pt idx="2">
                  <c:v>37803</c:v>
                </c:pt>
                <c:pt idx="3">
                  <c:v>37834</c:v>
                </c:pt>
                <c:pt idx="4">
                  <c:v>37865</c:v>
                </c:pt>
                <c:pt idx="5">
                  <c:v>37895</c:v>
                </c:pt>
                <c:pt idx="6">
                  <c:v>37926</c:v>
                </c:pt>
                <c:pt idx="7">
                  <c:v>37956</c:v>
                </c:pt>
                <c:pt idx="8">
                  <c:v>37987</c:v>
                </c:pt>
                <c:pt idx="9">
                  <c:v>38018</c:v>
                </c:pt>
                <c:pt idx="10">
                  <c:v>38047</c:v>
                </c:pt>
                <c:pt idx="11">
                  <c:v>38078</c:v>
                </c:pt>
                <c:pt idx="12">
                  <c:v>38108</c:v>
                </c:pt>
                <c:pt idx="13">
                  <c:v>38139</c:v>
                </c:pt>
                <c:pt idx="14">
                  <c:v>38169</c:v>
                </c:pt>
                <c:pt idx="15">
                  <c:v>38200</c:v>
                </c:pt>
                <c:pt idx="16">
                  <c:v>38231</c:v>
                </c:pt>
                <c:pt idx="17">
                  <c:v>38261</c:v>
                </c:pt>
                <c:pt idx="18">
                  <c:v>38292</c:v>
                </c:pt>
                <c:pt idx="19">
                  <c:v>38322</c:v>
                </c:pt>
                <c:pt idx="20">
                  <c:v>38353</c:v>
                </c:pt>
                <c:pt idx="21">
                  <c:v>38384</c:v>
                </c:pt>
                <c:pt idx="22">
                  <c:v>38412</c:v>
                </c:pt>
                <c:pt idx="23">
                  <c:v>38443</c:v>
                </c:pt>
                <c:pt idx="24">
                  <c:v>38473</c:v>
                </c:pt>
                <c:pt idx="25">
                  <c:v>38504</c:v>
                </c:pt>
                <c:pt idx="26">
                  <c:v>38534</c:v>
                </c:pt>
                <c:pt idx="27">
                  <c:v>38565</c:v>
                </c:pt>
                <c:pt idx="28">
                  <c:v>38596</c:v>
                </c:pt>
                <c:pt idx="29">
                  <c:v>38626</c:v>
                </c:pt>
                <c:pt idx="30">
                  <c:v>38657</c:v>
                </c:pt>
                <c:pt idx="31">
                  <c:v>38687</c:v>
                </c:pt>
                <c:pt idx="32">
                  <c:v>38718</c:v>
                </c:pt>
                <c:pt idx="33">
                  <c:v>38749</c:v>
                </c:pt>
                <c:pt idx="34">
                  <c:v>38777</c:v>
                </c:pt>
                <c:pt idx="35">
                  <c:v>38808</c:v>
                </c:pt>
                <c:pt idx="36">
                  <c:v>38838</c:v>
                </c:pt>
                <c:pt idx="37">
                  <c:v>38869</c:v>
                </c:pt>
                <c:pt idx="38">
                  <c:v>38899</c:v>
                </c:pt>
                <c:pt idx="39">
                  <c:v>38930</c:v>
                </c:pt>
                <c:pt idx="40">
                  <c:v>38961</c:v>
                </c:pt>
                <c:pt idx="41">
                  <c:v>38991</c:v>
                </c:pt>
                <c:pt idx="42">
                  <c:v>39022</c:v>
                </c:pt>
                <c:pt idx="43">
                  <c:v>39052</c:v>
                </c:pt>
                <c:pt idx="44">
                  <c:v>39083</c:v>
                </c:pt>
                <c:pt idx="45">
                  <c:v>39114</c:v>
                </c:pt>
                <c:pt idx="46">
                  <c:v>39142</c:v>
                </c:pt>
                <c:pt idx="47">
                  <c:v>39173</c:v>
                </c:pt>
                <c:pt idx="48">
                  <c:v>39203</c:v>
                </c:pt>
                <c:pt idx="49">
                  <c:v>39234</c:v>
                </c:pt>
                <c:pt idx="50">
                  <c:v>39264</c:v>
                </c:pt>
                <c:pt idx="51">
                  <c:v>39295</c:v>
                </c:pt>
                <c:pt idx="52">
                  <c:v>39326</c:v>
                </c:pt>
                <c:pt idx="53">
                  <c:v>39356</c:v>
                </c:pt>
                <c:pt idx="54">
                  <c:v>39387</c:v>
                </c:pt>
                <c:pt idx="55">
                  <c:v>39417</c:v>
                </c:pt>
                <c:pt idx="56">
                  <c:v>39448</c:v>
                </c:pt>
                <c:pt idx="57">
                  <c:v>39479</c:v>
                </c:pt>
                <c:pt idx="58">
                  <c:v>39508</c:v>
                </c:pt>
                <c:pt idx="59">
                  <c:v>39539</c:v>
                </c:pt>
                <c:pt idx="60">
                  <c:v>39569</c:v>
                </c:pt>
                <c:pt idx="61">
                  <c:v>39600</c:v>
                </c:pt>
                <c:pt idx="62">
                  <c:v>39630</c:v>
                </c:pt>
                <c:pt idx="63">
                  <c:v>39661</c:v>
                </c:pt>
                <c:pt idx="64">
                  <c:v>39692</c:v>
                </c:pt>
                <c:pt idx="65">
                  <c:v>39722</c:v>
                </c:pt>
                <c:pt idx="66">
                  <c:v>39753</c:v>
                </c:pt>
                <c:pt idx="67">
                  <c:v>39783</c:v>
                </c:pt>
                <c:pt idx="68">
                  <c:v>39814</c:v>
                </c:pt>
                <c:pt idx="69">
                  <c:v>39845</c:v>
                </c:pt>
                <c:pt idx="70">
                  <c:v>39873</c:v>
                </c:pt>
                <c:pt idx="71">
                  <c:v>39904</c:v>
                </c:pt>
                <c:pt idx="72">
                  <c:v>39934</c:v>
                </c:pt>
                <c:pt idx="73">
                  <c:v>39965</c:v>
                </c:pt>
                <c:pt idx="74">
                  <c:v>39995</c:v>
                </c:pt>
                <c:pt idx="75">
                  <c:v>40026</c:v>
                </c:pt>
                <c:pt idx="76">
                  <c:v>40057</c:v>
                </c:pt>
                <c:pt idx="77">
                  <c:v>40087</c:v>
                </c:pt>
                <c:pt idx="78">
                  <c:v>40118</c:v>
                </c:pt>
                <c:pt idx="79">
                  <c:v>40148</c:v>
                </c:pt>
                <c:pt idx="80">
                  <c:v>40179</c:v>
                </c:pt>
                <c:pt idx="81">
                  <c:v>40210</c:v>
                </c:pt>
                <c:pt idx="82">
                  <c:v>40238</c:v>
                </c:pt>
                <c:pt idx="83">
                  <c:v>40269</c:v>
                </c:pt>
                <c:pt idx="84">
                  <c:v>40299</c:v>
                </c:pt>
                <c:pt idx="85">
                  <c:v>40330</c:v>
                </c:pt>
                <c:pt idx="86">
                  <c:v>40360</c:v>
                </c:pt>
                <c:pt idx="87">
                  <c:v>40391</c:v>
                </c:pt>
                <c:pt idx="88">
                  <c:v>40422</c:v>
                </c:pt>
                <c:pt idx="89">
                  <c:v>40452</c:v>
                </c:pt>
                <c:pt idx="90">
                  <c:v>40483</c:v>
                </c:pt>
                <c:pt idx="91">
                  <c:v>40513</c:v>
                </c:pt>
                <c:pt idx="92">
                  <c:v>40544</c:v>
                </c:pt>
                <c:pt idx="93">
                  <c:v>40575</c:v>
                </c:pt>
                <c:pt idx="94">
                  <c:v>40603</c:v>
                </c:pt>
                <c:pt idx="95">
                  <c:v>40634</c:v>
                </c:pt>
                <c:pt idx="96">
                  <c:v>40664</c:v>
                </c:pt>
                <c:pt idx="97">
                  <c:v>40695</c:v>
                </c:pt>
                <c:pt idx="98">
                  <c:v>40725</c:v>
                </c:pt>
                <c:pt idx="99">
                  <c:v>40756</c:v>
                </c:pt>
                <c:pt idx="100">
                  <c:v>40787</c:v>
                </c:pt>
                <c:pt idx="101">
                  <c:v>40817</c:v>
                </c:pt>
                <c:pt idx="102">
                  <c:v>40848</c:v>
                </c:pt>
                <c:pt idx="103">
                  <c:v>40878</c:v>
                </c:pt>
                <c:pt idx="104">
                  <c:v>40909</c:v>
                </c:pt>
                <c:pt idx="105">
                  <c:v>40940</c:v>
                </c:pt>
                <c:pt idx="106">
                  <c:v>40969</c:v>
                </c:pt>
                <c:pt idx="107">
                  <c:v>41000</c:v>
                </c:pt>
                <c:pt idx="108">
                  <c:v>41030</c:v>
                </c:pt>
                <c:pt idx="109">
                  <c:v>41061</c:v>
                </c:pt>
                <c:pt idx="110">
                  <c:v>41091</c:v>
                </c:pt>
                <c:pt idx="111">
                  <c:v>41122</c:v>
                </c:pt>
                <c:pt idx="112">
                  <c:v>41153</c:v>
                </c:pt>
                <c:pt idx="113">
                  <c:v>41183</c:v>
                </c:pt>
                <c:pt idx="114">
                  <c:v>41214</c:v>
                </c:pt>
                <c:pt idx="115">
                  <c:v>41244</c:v>
                </c:pt>
                <c:pt idx="116">
                  <c:v>41275</c:v>
                </c:pt>
                <c:pt idx="117">
                  <c:v>41306</c:v>
                </c:pt>
                <c:pt idx="118">
                  <c:v>41334</c:v>
                </c:pt>
                <c:pt idx="119">
                  <c:v>41365</c:v>
                </c:pt>
                <c:pt idx="120">
                  <c:v>41395</c:v>
                </c:pt>
                <c:pt idx="121">
                  <c:v>41426</c:v>
                </c:pt>
                <c:pt idx="122">
                  <c:v>41456</c:v>
                </c:pt>
                <c:pt idx="123">
                  <c:v>41487</c:v>
                </c:pt>
                <c:pt idx="124">
                  <c:v>41518</c:v>
                </c:pt>
                <c:pt idx="125">
                  <c:v>41548</c:v>
                </c:pt>
                <c:pt idx="126">
                  <c:v>41579</c:v>
                </c:pt>
                <c:pt idx="127">
                  <c:v>41609</c:v>
                </c:pt>
                <c:pt idx="128">
                  <c:v>41640</c:v>
                </c:pt>
                <c:pt idx="129">
                  <c:v>41671</c:v>
                </c:pt>
                <c:pt idx="130">
                  <c:v>41699</c:v>
                </c:pt>
                <c:pt idx="131">
                  <c:v>41730</c:v>
                </c:pt>
                <c:pt idx="132">
                  <c:v>41760</c:v>
                </c:pt>
                <c:pt idx="133">
                  <c:v>41791</c:v>
                </c:pt>
                <c:pt idx="134">
                  <c:v>41821</c:v>
                </c:pt>
                <c:pt idx="135">
                  <c:v>41852</c:v>
                </c:pt>
                <c:pt idx="136">
                  <c:v>41883</c:v>
                </c:pt>
                <c:pt idx="137">
                  <c:v>41913</c:v>
                </c:pt>
                <c:pt idx="138">
                  <c:v>41944</c:v>
                </c:pt>
                <c:pt idx="139">
                  <c:v>41974</c:v>
                </c:pt>
                <c:pt idx="140">
                  <c:v>42005</c:v>
                </c:pt>
                <c:pt idx="141">
                  <c:v>42036</c:v>
                </c:pt>
                <c:pt idx="142">
                  <c:v>42064</c:v>
                </c:pt>
                <c:pt idx="143">
                  <c:v>42095</c:v>
                </c:pt>
                <c:pt idx="144">
                  <c:v>42125</c:v>
                </c:pt>
                <c:pt idx="145">
                  <c:v>42156</c:v>
                </c:pt>
                <c:pt idx="146">
                  <c:v>42186</c:v>
                </c:pt>
                <c:pt idx="147">
                  <c:v>42217</c:v>
                </c:pt>
                <c:pt idx="148">
                  <c:v>42248</c:v>
                </c:pt>
                <c:pt idx="149">
                  <c:v>42278</c:v>
                </c:pt>
                <c:pt idx="150">
                  <c:v>42309</c:v>
                </c:pt>
                <c:pt idx="151">
                  <c:v>42339</c:v>
                </c:pt>
              </c:strCache>
            </c:strRef>
          </c:cat>
          <c:val>
            <c:numRef>
              <c:f>Blad1!$E$6:$E$157</c:f>
              <c:numCache>
                <c:ptCount val="152"/>
                <c:pt idx="0">
                  <c:v>10139</c:v>
                </c:pt>
                <c:pt idx="1">
                  <c:v>31987</c:v>
                </c:pt>
                <c:pt idx="2">
                  <c:v>60954</c:v>
                </c:pt>
                <c:pt idx="3">
                  <c:v>65113</c:v>
                </c:pt>
                <c:pt idx="4">
                  <c:v>98435</c:v>
                </c:pt>
                <c:pt idx="5">
                  <c:v>161437</c:v>
                </c:pt>
                <c:pt idx="6">
                  <c:v>122667</c:v>
                </c:pt>
                <c:pt idx="7">
                  <c:v>222772</c:v>
                </c:pt>
                <c:pt idx="8">
                  <c:v>253468</c:v>
                </c:pt>
                <c:pt idx="9">
                  <c:v>298675</c:v>
                </c:pt>
                <c:pt idx="10">
                  <c:v>366968</c:v>
                </c:pt>
                <c:pt idx="11">
                  <c:v>502608</c:v>
                </c:pt>
                <c:pt idx="12">
                  <c:v>475973</c:v>
                </c:pt>
                <c:pt idx="13">
                  <c:v>581063</c:v>
                </c:pt>
                <c:pt idx="14">
                  <c:v>631004</c:v>
                </c:pt>
                <c:pt idx="15">
                  <c:v>564951</c:v>
                </c:pt>
                <c:pt idx="16">
                  <c:v>994297</c:v>
                </c:pt>
                <c:pt idx="17">
                  <c:v>937901</c:v>
                </c:pt>
                <c:pt idx="18">
                  <c:v>1639655</c:v>
                </c:pt>
                <c:pt idx="19">
                  <c:v>864698</c:v>
                </c:pt>
                <c:pt idx="20">
                  <c:v>1003625</c:v>
                </c:pt>
                <c:pt idx="21">
                  <c:v>1181351</c:v>
                </c:pt>
                <c:pt idx="22">
                  <c:v>1500219</c:v>
                </c:pt>
                <c:pt idx="23">
                  <c:v>1483932</c:v>
                </c:pt>
                <c:pt idx="24">
                  <c:v>1616784</c:v>
                </c:pt>
                <c:pt idx="25">
                  <c:v>1844255</c:v>
                </c:pt>
                <c:pt idx="26">
                  <c:v>1323621</c:v>
                </c:pt>
                <c:pt idx="27">
                  <c:v>1573126</c:v>
                </c:pt>
                <c:pt idx="28">
                  <c:v>2088403</c:v>
                </c:pt>
                <c:pt idx="29">
                  <c:v>2057466</c:v>
                </c:pt>
                <c:pt idx="30">
                  <c:v>2259948</c:v>
                </c:pt>
                <c:pt idx="31">
                  <c:v>2381083</c:v>
                </c:pt>
                <c:pt idx="32">
                  <c:v>2679348</c:v>
                </c:pt>
                <c:pt idx="33">
                  <c:v>2470501</c:v>
                </c:pt>
                <c:pt idx="34">
                  <c:v>2801232</c:v>
                </c:pt>
                <c:pt idx="35">
                  <c:v>2509686</c:v>
                </c:pt>
                <c:pt idx="36">
                  <c:v>2909896</c:v>
                </c:pt>
                <c:pt idx="37">
                  <c:v>3037439</c:v>
                </c:pt>
                <c:pt idx="38">
                  <c:v>2513859</c:v>
                </c:pt>
                <c:pt idx="39">
                  <c:v>2861057</c:v>
                </c:pt>
                <c:pt idx="40">
                  <c:v>3374258</c:v>
                </c:pt>
                <c:pt idx="41">
                  <c:v>3592121</c:v>
                </c:pt>
                <c:pt idx="42">
                  <c:v>3674219</c:v>
                </c:pt>
                <c:pt idx="43">
                  <c:v>3497096</c:v>
                </c:pt>
                <c:pt idx="44">
                  <c:v>4076315</c:v>
                </c:pt>
                <c:pt idx="45">
                  <c:v>3736831</c:v>
                </c:pt>
                <c:pt idx="46">
                  <c:v>4186638</c:v>
                </c:pt>
                <c:pt idx="47">
                  <c:v>4254435</c:v>
                </c:pt>
                <c:pt idx="48">
                  <c:v>4379411</c:v>
                </c:pt>
                <c:pt idx="49">
                  <c:v>4676499</c:v>
                </c:pt>
                <c:pt idx="50">
                  <c:v>3971093</c:v>
                </c:pt>
                <c:pt idx="51">
                  <c:v>3897306</c:v>
                </c:pt>
                <c:pt idx="52">
                  <c:v>4428336</c:v>
                </c:pt>
                <c:pt idx="53">
                  <c:v>5405804</c:v>
                </c:pt>
                <c:pt idx="54">
                  <c:v>5016612</c:v>
                </c:pt>
                <c:pt idx="55">
                  <c:v>5150638</c:v>
                </c:pt>
                <c:pt idx="56">
                  <c:v>5329401</c:v>
                </c:pt>
                <c:pt idx="57">
                  <c:v>5340820</c:v>
                </c:pt>
                <c:pt idx="58">
                  <c:v>5386603</c:v>
                </c:pt>
                <c:pt idx="59">
                  <c:v>10131381</c:v>
                </c:pt>
                <c:pt idx="60">
                  <c:v>3748419</c:v>
                </c:pt>
                <c:pt idx="61">
                  <c:v>4758412</c:v>
                </c:pt>
                <c:pt idx="62">
                  <c:v>4547010</c:v>
                </c:pt>
                <c:pt idx="63">
                  <c:v>4414757</c:v>
                </c:pt>
                <c:pt idx="64">
                  <c:v>5936471</c:v>
                </c:pt>
                <c:pt idx="65">
                  <c:v>6748732</c:v>
                </c:pt>
                <c:pt idx="66">
                  <c:v>5875080</c:v>
                </c:pt>
                <c:pt idx="67">
                  <c:v>11379820</c:v>
                </c:pt>
                <c:pt idx="68">
                  <c:v>4213160</c:v>
                </c:pt>
                <c:pt idx="69">
                  <c:v>4766789</c:v>
                </c:pt>
                <c:pt idx="70">
                  <c:v>6369703</c:v>
                </c:pt>
                <c:pt idx="71">
                  <c:v>6170348</c:v>
                </c:pt>
                <c:pt idx="72">
                  <c:v>6184358</c:v>
                </c:pt>
                <c:pt idx="73">
                  <c:v>7547595</c:v>
                </c:pt>
                <c:pt idx="74">
                  <c:v>5967001</c:v>
                </c:pt>
                <c:pt idx="75">
                  <c:v>6071591</c:v>
                </c:pt>
                <c:pt idx="76">
                  <c:v>7694883</c:v>
                </c:pt>
                <c:pt idx="77">
                  <c:v>7908660</c:v>
                </c:pt>
                <c:pt idx="78">
                  <c:v>7509603</c:v>
                </c:pt>
                <c:pt idx="79">
                  <c:v>7811016</c:v>
                </c:pt>
                <c:pt idx="80">
                  <c:v>7765106</c:v>
                </c:pt>
                <c:pt idx="81">
                  <c:v>7329175</c:v>
                </c:pt>
                <c:pt idx="82">
                  <c:v>8934208</c:v>
                </c:pt>
                <c:pt idx="83">
                  <c:v>7854590</c:v>
                </c:pt>
                <c:pt idx="84">
                  <c:v>7987747</c:v>
                </c:pt>
                <c:pt idx="85">
                  <c:v>8633525</c:v>
                </c:pt>
                <c:pt idx="86">
                  <c:v>6588473</c:v>
                </c:pt>
                <c:pt idx="87">
                  <c:v>7298646</c:v>
                </c:pt>
                <c:pt idx="88">
                  <c:v>8642308</c:v>
                </c:pt>
                <c:pt idx="89">
                  <c:v>8561461</c:v>
                </c:pt>
                <c:pt idx="90">
                  <c:v>8582301</c:v>
                </c:pt>
                <c:pt idx="91">
                  <c:v>8576814</c:v>
                </c:pt>
                <c:pt idx="92">
                  <c:v>8939327</c:v>
                </c:pt>
                <c:pt idx="93">
                  <c:v>8612805</c:v>
                </c:pt>
                <c:pt idx="94">
                  <c:v>9576303</c:v>
                </c:pt>
                <c:pt idx="95">
                  <c:v>8393066</c:v>
                </c:pt>
                <c:pt idx="96">
                  <c:v>10014573</c:v>
                </c:pt>
                <c:pt idx="97">
                  <c:v>8950166</c:v>
                </c:pt>
                <c:pt idx="98">
                  <c:v>6922196</c:v>
                </c:pt>
                <c:pt idx="99">
                  <c:v>8197431</c:v>
                </c:pt>
                <c:pt idx="100">
                  <c:v>9657633</c:v>
                </c:pt>
                <c:pt idx="101">
                  <c:v>9716213</c:v>
                </c:pt>
                <c:pt idx="102">
                  <c:v>9662559</c:v>
                </c:pt>
                <c:pt idx="103">
                  <c:v>9981693</c:v>
                </c:pt>
                <c:pt idx="104">
                  <c:v>9923718</c:v>
                </c:pt>
                <c:pt idx="105">
                  <c:v>9231825</c:v>
                </c:pt>
                <c:pt idx="106">
                  <c:v>10022518</c:v>
                </c:pt>
                <c:pt idx="107">
                  <c:v>9321814</c:v>
                </c:pt>
                <c:pt idx="108">
                  <c:v>9795871</c:v>
                </c:pt>
                <c:pt idx="109">
                  <c:v>10085560</c:v>
                </c:pt>
                <c:pt idx="110">
                  <c:v>8499968</c:v>
                </c:pt>
                <c:pt idx="111">
                  <c:v>8610168</c:v>
                </c:pt>
                <c:pt idx="112">
                  <c:v>9665950</c:v>
                </c:pt>
                <c:pt idx="113">
                  <c:v>11318742</c:v>
                </c:pt>
                <c:pt idx="114">
                  <c:v>11186230</c:v>
                </c:pt>
                <c:pt idx="115">
                  <c:v>14837866</c:v>
                </c:pt>
                <c:pt idx="116">
                  <c:v>6431836</c:v>
                </c:pt>
                <c:pt idx="117">
                  <c:v>7186032</c:v>
                </c:pt>
                <c:pt idx="118">
                  <c:v>8818950</c:v>
                </c:pt>
                <c:pt idx="119">
                  <c:v>11531470</c:v>
                </c:pt>
                <c:pt idx="120">
                  <c:v>10459018</c:v>
                </c:pt>
                <c:pt idx="121">
                  <c:v>9881957</c:v>
                </c:pt>
                <c:pt idx="122">
                  <c:v>9276270</c:v>
                </c:pt>
                <c:pt idx="123">
                  <c:v>8305516</c:v>
                </c:pt>
                <c:pt idx="124">
                  <c:v>10629275</c:v>
                </c:pt>
                <c:pt idx="125">
                  <c:v>11697753</c:v>
                </c:pt>
                <c:pt idx="126">
                  <c:v>11009815</c:v>
                </c:pt>
                <c:pt idx="127">
                  <c:v>16904620</c:v>
                </c:pt>
                <c:pt idx="128">
                  <c:v>6449261</c:v>
                </c:pt>
                <c:pt idx="129">
                  <c:v>7619615</c:v>
                </c:pt>
                <c:pt idx="130">
                  <c:v>10080058</c:v>
                </c:pt>
                <c:pt idx="131">
                  <c:v>11098090</c:v>
                </c:pt>
                <c:pt idx="132">
                  <c:v>9836541</c:v>
                </c:pt>
                <c:pt idx="133">
                  <c:v>10769703</c:v>
                </c:pt>
                <c:pt idx="134">
                  <c:v>8883476</c:v>
                </c:pt>
                <c:pt idx="135">
                  <c:v>8169470</c:v>
                </c:pt>
                <c:pt idx="136">
                  <c:v>11109788</c:v>
                </c:pt>
                <c:pt idx="137">
                  <c:v>11289922</c:v>
                </c:pt>
                <c:pt idx="138">
                  <c:v>9845038</c:v>
                </c:pt>
                <c:pt idx="139">
                  <c:v>10577529</c:v>
                </c:pt>
                <c:pt idx="140">
                  <c:v>11138492</c:v>
                </c:pt>
                <c:pt idx="141">
                  <c:v>9850342</c:v>
                </c:pt>
                <c:pt idx="142">
                  <c:v>11638311</c:v>
                </c:pt>
                <c:pt idx="143">
                  <c:v>10401033</c:v>
                </c:pt>
                <c:pt idx="144">
                  <c:v>10001912</c:v>
                </c:pt>
                <c:pt idx="145">
                  <c:v>11458857</c:v>
                </c:pt>
                <c:pt idx="146">
                  <c:v>8949426</c:v>
                </c:pt>
                <c:pt idx="147">
                  <c:v>8762468</c:v>
                </c:pt>
                <c:pt idx="148">
                  <c:v>10690936</c:v>
                </c:pt>
                <c:pt idx="149">
                  <c:v>11614082</c:v>
                </c:pt>
                <c:pt idx="150">
                  <c:v>10763306</c:v>
                </c:pt>
                <c:pt idx="151">
                  <c:v>10268859</c:v>
                </c:pt>
              </c:numCache>
            </c:numRef>
          </c:val>
          <c:smooth val="0"/>
        </c:ser>
        <c:ser>
          <c:idx val="3"/>
          <c:order val="1"/>
          <c:tx>
            <c:v>Gebruikt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Blad1!$A$160:$A$311</c:f>
              <c:strCache>
                <c:ptCount val="152"/>
                <c:pt idx="0">
                  <c:v>37742</c:v>
                </c:pt>
                <c:pt idx="1">
                  <c:v>37773</c:v>
                </c:pt>
                <c:pt idx="2">
                  <c:v>37803</c:v>
                </c:pt>
                <c:pt idx="3">
                  <c:v>37834</c:v>
                </c:pt>
                <c:pt idx="4">
                  <c:v>37865</c:v>
                </c:pt>
                <c:pt idx="5">
                  <c:v>37895</c:v>
                </c:pt>
                <c:pt idx="6">
                  <c:v>37926</c:v>
                </c:pt>
                <c:pt idx="7">
                  <c:v>37956</c:v>
                </c:pt>
                <c:pt idx="8">
                  <c:v>37987</c:v>
                </c:pt>
                <c:pt idx="9">
                  <c:v>38018</c:v>
                </c:pt>
                <c:pt idx="10">
                  <c:v>38047</c:v>
                </c:pt>
                <c:pt idx="11">
                  <c:v>38078</c:v>
                </c:pt>
                <c:pt idx="12">
                  <c:v>38108</c:v>
                </c:pt>
                <c:pt idx="13">
                  <c:v>38139</c:v>
                </c:pt>
                <c:pt idx="14">
                  <c:v>38169</c:v>
                </c:pt>
                <c:pt idx="15">
                  <c:v>38200</c:v>
                </c:pt>
                <c:pt idx="16">
                  <c:v>38231</c:v>
                </c:pt>
                <c:pt idx="17">
                  <c:v>38261</c:v>
                </c:pt>
                <c:pt idx="18">
                  <c:v>38292</c:v>
                </c:pt>
                <c:pt idx="19">
                  <c:v>38322</c:v>
                </c:pt>
                <c:pt idx="20">
                  <c:v>38353</c:v>
                </c:pt>
                <c:pt idx="21">
                  <c:v>38384</c:v>
                </c:pt>
                <c:pt idx="22">
                  <c:v>38412</c:v>
                </c:pt>
                <c:pt idx="23">
                  <c:v>38443</c:v>
                </c:pt>
                <c:pt idx="24">
                  <c:v>38473</c:v>
                </c:pt>
                <c:pt idx="25">
                  <c:v>38504</c:v>
                </c:pt>
                <c:pt idx="26">
                  <c:v>38534</c:v>
                </c:pt>
                <c:pt idx="27">
                  <c:v>38565</c:v>
                </c:pt>
                <c:pt idx="28">
                  <c:v>38596</c:v>
                </c:pt>
                <c:pt idx="29">
                  <c:v>38626</c:v>
                </c:pt>
                <c:pt idx="30">
                  <c:v>38657</c:v>
                </c:pt>
                <c:pt idx="31">
                  <c:v>38687</c:v>
                </c:pt>
                <c:pt idx="32">
                  <c:v>38718</c:v>
                </c:pt>
                <c:pt idx="33">
                  <c:v>38749</c:v>
                </c:pt>
                <c:pt idx="34">
                  <c:v>38777</c:v>
                </c:pt>
                <c:pt idx="35">
                  <c:v>38808</c:v>
                </c:pt>
                <c:pt idx="36">
                  <c:v>38838</c:v>
                </c:pt>
                <c:pt idx="37">
                  <c:v>38869</c:v>
                </c:pt>
                <c:pt idx="38">
                  <c:v>38899</c:v>
                </c:pt>
                <c:pt idx="39">
                  <c:v>38930</c:v>
                </c:pt>
                <c:pt idx="40">
                  <c:v>38961</c:v>
                </c:pt>
                <c:pt idx="41">
                  <c:v>38991</c:v>
                </c:pt>
                <c:pt idx="42">
                  <c:v>39022</c:v>
                </c:pt>
                <c:pt idx="43">
                  <c:v>39052</c:v>
                </c:pt>
                <c:pt idx="44">
                  <c:v>39083</c:v>
                </c:pt>
                <c:pt idx="45">
                  <c:v>39114</c:v>
                </c:pt>
                <c:pt idx="46">
                  <c:v>39142</c:v>
                </c:pt>
                <c:pt idx="47">
                  <c:v>39173</c:v>
                </c:pt>
                <c:pt idx="48">
                  <c:v>39203</c:v>
                </c:pt>
                <c:pt idx="49">
                  <c:v>39234</c:v>
                </c:pt>
                <c:pt idx="50">
                  <c:v>39264</c:v>
                </c:pt>
                <c:pt idx="51">
                  <c:v>39295</c:v>
                </c:pt>
                <c:pt idx="52">
                  <c:v>39326</c:v>
                </c:pt>
                <c:pt idx="53">
                  <c:v>39356</c:v>
                </c:pt>
                <c:pt idx="54">
                  <c:v>39387</c:v>
                </c:pt>
                <c:pt idx="55">
                  <c:v>39417</c:v>
                </c:pt>
                <c:pt idx="56">
                  <c:v>39448</c:v>
                </c:pt>
                <c:pt idx="57">
                  <c:v>39479</c:v>
                </c:pt>
                <c:pt idx="58">
                  <c:v>39508</c:v>
                </c:pt>
                <c:pt idx="59">
                  <c:v>39539</c:v>
                </c:pt>
                <c:pt idx="60">
                  <c:v>39569</c:v>
                </c:pt>
                <c:pt idx="61">
                  <c:v>39600</c:v>
                </c:pt>
                <c:pt idx="62">
                  <c:v>39630</c:v>
                </c:pt>
                <c:pt idx="63">
                  <c:v>39661</c:v>
                </c:pt>
                <c:pt idx="64">
                  <c:v>39692</c:v>
                </c:pt>
                <c:pt idx="65">
                  <c:v>39722</c:v>
                </c:pt>
                <c:pt idx="66">
                  <c:v>39753</c:v>
                </c:pt>
                <c:pt idx="67">
                  <c:v>39783</c:v>
                </c:pt>
                <c:pt idx="68">
                  <c:v>39814</c:v>
                </c:pt>
                <c:pt idx="69">
                  <c:v>39845</c:v>
                </c:pt>
                <c:pt idx="70">
                  <c:v>39873</c:v>
                </c:pt>
                <c:pt idx="71">
                  <c:v>39904</c:v>
                </c:pt>
                <c:pt idx="72">
                  <c:v>39934</c:v>
                </c:pt>
                <c:pt idx="73">
                  <c:v>39965</c:v>
                </c:pt>
                <c:pt idx="74">
                  <c:v>39995</c:v>
                </c:pt>
                <c:pt idx="75">
                  <c:v>40026</c:v>
                </c:pt>
                <c:pt idx="76">
                  <c:v>40057</c:v>
                </c:pt>
                <c:pt idx="77">
                  <c:v>40087</c:v>
                </c:pt>
                <c:pt idx="78">
                  <c:v>40118</c:v>
                </c:pt>
                <c:pt idx="79">
                  <c:v>40148</c:v>
                </c:pt>
                <c:pt idx="80">
                  <c:v>40179</c:v>
                </c:pt>
                <c:pt idx="81">
                  <c:v>40210</c:v>
                </c:pt>
                <c:pt idx="82">
                  <c:v>40238</c:v>
                </c:pt>
                <c:pt idx="83">
                  <c:v>40269</c:v>
                </c:pt>
                <c:pt idx="84">
                  <c:v>40299</c:v>
                </c:pt>
                <c:pt idx="85">
                  <c:v>40330</c:v>
                </c:pt>
                <c:pt idx="86">
                  <c:v>40360</c:v>
                </c:pt>
                <c:pt idx="87">
                  <c:v>40391</c:v>
                </c:pt>
                <c:pt idx="88">
                  <c:v>40422</c:v>
                </c:pt>
                <c:pt idx="89">
                  <c:v>40452</c:v>
                </c:pt>
                <c:pt idx="90">
                  <c:v>40483</c:v>
                </c:pt>
                <c:pt idx="91">
                  <c:v>40513</c:v>
                </c:pt>
                <c:pt idx="92">
                  <c:v>40544</c:v>
                </c:pt>
                <c:pt idx="93">
                  <c:v>40575</c:v>
                </c:pt>
                <c:pt idx="94">
                  <c:v>40603</c:v>
                </c:pt>
                <c:pt idx="95">
                  <c:v>40634</c:v>
                </c:pt>
                <c:pt idx="96">
                  <c:v>40664</c:v>
                </c:pt>
                <c:pt idx="97">
                  <c:v>40695</c:v>
                </c:pt>
                <c:pt idx="98">
                  <c:v>40725</c:v>
                </c:pt>
                <c:pt idx="99">
                  <c:v>40756</c:v>
                </c:pt>
                <c:pt idx="100">
                  <c:v>40787</c:v>
                </c:pt>
                <c:pt idx="101">
                  <c:v>40817</c:v>
                </c:pt>
                <c:pt idx="102">
                  <c:v>40848</c:v>
                </c:pt>
                <c:pt idx="103">
                  <c:v>40878</c:v>
                </c:pt>
                <c:pt idx="104">
                  <c:v>40909</c:v>
                </c:pt>
                <c:pt idx="105">
                  <c:v>40940</c:v>
                </c:pt>
                <c:pt idx="106">
                  <c:v>40969</c:v>
                </c:pt>
                <c:pt idx="107">
                  <c:v>41000</c:v>
                </c:pt>
                <c:pt idx="108">
                  <c:v>41030</c:v>
                </c:pt>
                <c:pt idx="109">
                  <c:v>41061</c:v>
                </c:pt>
                <c:pt idx="110">
                  <c:v>41091</c:v>
                </c:pt>
                <c:pt idx="111">
                  <c:v>41122</c:v>
                </c:pt>
                <c:pt idx="112">
                  <c:v>41153</c:v>
                </c:pt>
                <c:pt idx="113">
                  <c:v>41183</c:v>
                </c:pt>
                <c:pt idx="114">
                  <c:v>41214</c:v>
                </c:pt>
                <c:pt idx="115">
                  <c:v>41244</c:v>
                </c:pt>
                <c:pt idx="116">
                  <c:v>41275</c:v>
                </c:pt>
                <c:pt idx="117">
                  <c:v>41306</c:v>
                </c:pt>
                <c:pt idx="118">
                  <c:v>41334</c:v>
                </c:pt>
                <c:pt idx="119">
                  <c:v>41365</c:v>
                </c:pt>
                <c:pt idx="120">
                  <c:v>41395</c:v>
                </c:pt>
                <c:pt idx="121">
                  <c:v>41426</c:v>
                </c:pt>
                <c:pt idx="122">
                  <c:v>41456</c:v>
                </c:pt>
                <c:pt idx="123">
                  <c:v>41487</c:v>
                </c:pt>
                <c:pt idx="124">
                  <c:v>41518</c:v>
                </c:pt>
                <c:pt idx="125">
                  <c:v>41548</c:v>
                </c:pt>
                <c:pt idx="126">
                  <c:v>41579</c:v>
                </c:pt>
                <c:pt idx="127">
                  <c:v>41609</c:v>
                </c:pt>
                <c:pt idx="128">
                  <c:v>41640</c:v>
                </c:pt>
                <c:pt idx="129">
                  <c:v>41671</c:v>
                </c:pt>
                <c:pt idx="130">
                  <c:v>41699</c:v>
                </c:pt>
                <c:pt idx="131">
                  <c:v>41730</c:v>
                </c:pt>
                <c:pt idx="132">
                  <c:v>41760</c:v>
                </c:pt>
                <c:pt idx="133">
                  <c:v>41791</c:v>
                </c:pt>
                <c:pt idx="134">
                  <c:v>41821</c:v>
                </c:pt>
                <c:pt idx="135">
                  <c:v>41852</c:v>
                </c:pt>
                <c:pt idx="136">
                  <c:v>41883</c:v>
                </c:pt>
                <c:pt idx="137">
                  <c:v>41913</c:v>
                </c:pt>
                <c:pt idx="138">
                  <c:v>41944</c:v>
                </c:pt>
                <c:pt idx="139">
                  <c:v>41974</c:v>
                </c:pt>
                <c:pt idx="140">
                  <c:v>42005</c:v>
                </c:pt>
                <c:pt idx="141">
                  <c:v>42036</c:v>
                </c:pt>
                <c:pt idx="142">
                  <c:v>42064</c:v>
                </c:pt>
                <c:pt idx="143">
                  <c:v>42095</c:v>
                </c:pt>
                <c:pt idx="144">
                  <c:v>42125</c:v>
                </c:pt>
                <c:pt idx="145">
                  <c:v>42156</c:v>
                </c:pt>
                <c:pt idx="146">
                  <c:v>42186</c:v>
                </c:pt>
                <c:pt idx="147">
                  <c:v>42217</c:v>
                </c:pt>
                <c:pt idx="148">
                  <c:v>42248</c:v>
                </c:pt>
                <c:pt idx="149">
                  <c:v>42278</c:v>
                </c:pt>
                <c:pt idx="150">
                  <c:v>42309</c:v>
                </c:pt>
                <c:pt idx="151">
                  <c:v>42339</c:v>
                </c:pt>
              </c:strCache>
            </c:strRef>
          </c:cat>
          <c:val>
            <c:numRef>
              <c:f>Blad1!$E$160:$E$311</c:f>
              <c:numCache>
                <c:ptCount val="152"/>
                <c:pt idx="2">
                  <c:v>2861</c:v>
                </c:pt>
                <c:pt idx="3">
                  <c:v>8098</c:v>
                </c:pt>
                <c:pt idx="4">
                  <c:v>19840</c:v>
                </c:pt>
                <c:pt idx="5">
                  <c:v>40933</c:v>
                </c:pt>
                <c:pt idx="6">
                  <c:v>55610</c:v>
                </c:pt>
                <c:pt idx="7">
                  <c:v>95594</c:v>
                </c:pt>
                <c:pt idx="8">
                  <c:v>118372</c:v>
                </c:pt>
                <c:pt idx="9">
                  <c:v>159237</c:v>
                </c:pt>
                <c:pt idx="10">
                  <c:v>202094</c:v>
                </c:pt>
                <c:pt idx="11">
                  <c:v>269706</c:v>
                </c:pt>
                <c:pt idx="12">
                  <c:v>356327</c:v>
                </c:pt>
                <c:pt idx="13">
                  <c:v>436920</c:v>
                </c:pt>
                <c:pt idx="14">
                  <c:v>770979</c:v>
                </c:pt>
                <c:pt idx="15">
                  <c:v>274755</c:v>
                </c:pt>
                <c:pt idx="16">
                  <c:v>462790</c:v>
                </c:pt>
                <c:pt idx="17">
                  <c:v>673790</c:v>
                </c:pt>
                <c:pt idx="18">
                  <c:v>765934</c:v>
                </c:pt>
                <c:pt idx="19">
                  <c:v>1128841</c:v>
                </c:pt>
                <c:pt idx="20">
                  <c:v>903179</c:v>
                </c:pt>
                <c:pt idx="21">
                  <c:v>957565</c:v>
                </c:pt>
                <c:pt idx="22">
                  <c:v>1308048</c:v>
                </c:pt>
                <c:pt idx="23">
                  <c:v>1298402</c:v>
                </c:pt>
                <c:pt idx="24">
                  <c:v>1320182</c:v>
                </c:pt>
                <c:pt idx="25">
                  <c:v>1471525</c:v>
                </c:pt>
                <c:pt idx="26">
                  <c:v>1554420</c:v>
                </c:pt>
                <c:pt idx="27">
                  <c:v>1414630</c:v>
                </c:pt>
                <c:pt idx="28">
                  <c:v>1339696</c:v>
                </c:pt>
                <c:pt idx="29">
                  <c:v>1803589</c:v>
                </c:pt>
                <c:pt idx="30">
                  <c:v>1871313</c:v>
                </c:pt>
                <c:pt idx="31">
                  <c:v>1972574</c:v>
                </c:pt>
                <c:pt idx="32">
                  <c:v>2206564</c:v>
                </c:pt>
                <c:pt idx="33">
                  <c:v>1893360</c:v>
                </c:pt>
                <c:pt idx="34">
                  <c:v>2659733</c:v>
                </c:pt>
                <c:pt idx="35">
                  <c:v>2333615</c:v>
                </c:pt>
                <c:pt idx="36">
                  <c:v>2657626</c:v>
                </c:pt>
                <c:pt idx="37">
                  <c:v>2720295</c:v>
                </c:pt>
                <c:pt idx="38">
                  <c:v>2763696</c:v>
                </c:pt>
                <c:pt idx="39">
                  <c:v>2521428</c:v>
                </c:pt>
                <c:pt idx="40">
                  <c:v>2527689</c:v>
                </c:pt>
                <c:pt idx="41">
                  <c:v>3259253</c:v>
                </c:pt>
                <c:pt idx="42">
                  <c:v>3283737</c:v>
                </c:pt>
                <c:pt idx="43">
                  <c:v>3296923</c:v>
                </c:pt>
                <c:pt idx="44">
                  <c:v>4212002</c:v>
                </c:pt>
                <c:pt idx="45">
                  <c:v>3241353</c:v>
                </c:pt>
                <c:pt idx="46">
                  <c:v>3796227</c:v>
                </c:pt>
                <c:pt idx="47">
                  <c:v>3566249</c:v>
                </c:pt>
                <c:pt idx="48">
                  <c:v>4033235</c:v>
                </c:pt>
                <c:pt idx="49">
                  <c:v>4118299</c:v>
                </c:pt>
                <c:pt idx="50">
                  <c:v>4383855</c:v>
                </c:pt>
                <c:pt idx="51">
                  <c:v>3637390</c:v>
                </c:pt>
                <c:pt idx="52">
                  <c:v>3552478</c:v>
                </c:pt>
                <c:pt idx="53">
                  <c:v>4875931</c:v>
                </c:pt>
                <c:pt idx="54">
                  <c:v>3856395</c:v>
                </c:pt>
                <c:pt idx="55">
                  <c:v>5655873</c:v>
                </c:pt>
                <c:pt idx="56">
                  <c:v>3773187</c:v>
                </c:pt>
                <c:pt idx="57">
                  <c:v>4931019</c:v>
                </c:pt>
                <c:pt idx="58">
                  <c:v>5705801</c:v>
                </c:pt>
                <c:pt idx="59">
                  <c:v>5725265</c:v>
                </c:pt>
                <c:pt idx="60">
                  <c:v>4796967</c:v>
                </c:pt>
                <c:pt idx="61">
                  <c:v>5884704</c:v>
                </c:pt>
                <c:pt idx="62">
                  <c:v>6175016</c:v>
                </c:pt>
                <c:pt idx="63">
                  <c:v>4884289</c:v>
                </c:pt>
                <c:pt idx="64">
                  <c:v>4860754</c:v>
                </c:pt>
                <c:pt idx="65">
                  <c:v>5857051</c:v>
                </c:pt>
                <c:pt idx="66">
                  <c:v>5689808</c:v>
                </c:pt>
                <c:pt idx="67">
                  <c:v>6870505</c:v>
                </c:pt>
                <c:pt idx="68">
                  <c:v>5054343</c:v>
                </c:pt>
                <c:pt idx="69">
                  <c:v>6293929</c:v>
                </c:pt>
                <c:pt idx="70">
                  <c:v>6346258</c:v>
                </c:pt>
                <c:pt idx="71">
                  <c:v>6984341</c:v>
                </c:pt>
                <c:pt idx="72">
                  <c:v>6187465</c:v>
                </c:pt>
                <c:pt idx="73">
                  <c:v>7036842</c:v>
                </c:pt>
                <c:pt idx="74">
                  <c:v>7229969</c:v>
                </c:pt>
                <c:pt idx="75">
                  <c:v>5734186</c:v>
                </c:pt>
                <c:pt idx="76">
                  <c:v>6493772</c:v>
                </c:pt>
                <c:pt idx="77">
                  <c:v>7196705</c:v>
                </c:pt>
                <c:pt idx="78">
                  <c:v>7054405</c:v>
                </c:pt>
                <c:pt idx="79">
                  <c:v>7296736</c:v>
                </c:pt>
                <c:pt idx="80">
                  <c:v>7094062</c:v>
                </c:pt>
                <c:pt idx="81">
                  <c:v>7060486</c:v>
                </c:pt>
                <c:pt idx="82">
                  <c:v>8565681</c:v>
                </c:pt>
                <c:pt idx="83">
                  <c:v>7514653</c:v>
                </c:pt>
                <c:pt idx="84">
                  <c:v>8109580</c:v>
                </c:pt>
                <c:pt idx="85">
                  <c:v>8617346</c:v>
                </c:pt>
                <c:pt idx="86">
                  <c:v>7697430</c:v>
                </c:pt>
                <c:pt idx="87">
                  <c:v>7078836</c:v>
                </c:pt>
                <c:pt idx="88">
                  <c:v>6946819</c:v>
                </c:pt>
                <c:pt idx="89">
                  <c:v>8710055</c:v>
                </c:pt>
                <c:pt idx="90">
                  <c:v>7904929</c:v>
                </c:pt>
                <c:pt idx="91">
                  <c:v>9141523</c:v>
                </c:pt>
                <c:pt idx="92">
                  <c:v>8475237</c:v>
                </c:pt>
                <c:pt idx="93">
                  <c:v>7966404</c:v>
                </c:pt>
                <c:pt idx="94">
                  <c:v>10028407</c:v>
                </c:pt>
                <c:pt idx="95">
                  <c:v>8488596</c:v>
                </c:pt>
                <c:pt idx="96">
                  <c:v>9727613</c:v>
                </c:pt>
                <c:pt idx="97">
                  <c:v>8382225</c:v>
                </c:pt>
                <c:pt idx="98">
                  <c:v>8362718</c:v>
                </c:pt>
                <c:pt idx="99">
                  <c:v>7260825</c:v>
                </c:pt>
                <c:pt idx="100">
                  <c:v>8270982</c:v>
                </c:pt>
                <c:pt idx="101">
                  <c:v>9516522</c:v>
                </c:pt>
                <c:pt idx="102">
                  <c:v>9099821</c:v>
                </c:pt>
                <c:pt idx="103">
                  <c:v>10192394</c:v>
                </c:pt>
                <c:pt idx="104">
                  <c:v>8589026</c:v>
                </c:pt>
                <c:pt idx="105">
                  <c:v>9293146</c:v>
                </c:pt>
                <c:pt idx="106">
                  <c:v>10153941</c:v>
                </c:pt>
                <c:pt idx="107">
                  <c:v>9860601</c:v>
                </c:pt>
                <c:pt idx="108">
                  <c:v>8953478</c:v>
                </c:pt>
                <c:pt idx="109">
                  <c:v>9721796</c:v>
                </c:pt>
                <c:pt idx="110">
                  <c:v>10086703</c:v>
                </c:pt>
                <c:pt idx="111">
                  <c:v>8022531</c:v>
                </c:pt>
                <c:pt idx="112">
                  <c:v>8756643</c:v>
                </c:pt>
                <c:pt idx="113">
                  <c:v>10513296</c:v>
                </c:pt>
                <c:pt idx="114">
                  <c:v>10026904</c:v>
                </c:pt>
                <c:pt idx="115">
                  <c:v>10011063</c:v>
                </c:pt>
                <c:pt idx="116">
                  <c:v>9856908</c:v>
                </c:pt>
                <c:pt idx="117">
                  <c:v>9795602</c:v>
                </c:pt>
                <c:pt idx="118">
                  <c:v>10754076</c:v>
                </c:pt>
                <c:pt idx="119">
                  <c:v>10857811</c:v>
                </c:pt>
                <c:pt idx="120">
                  <c:v>10039863</c:v>
                </c:pt>
                <c:pt idx="121">
                  <c:v>10241407</c:v>
                </c:pt>
                <c:pt idx="122">
                  <c:v>10964432</c:v>
                </c:pt>
                <c:pt idx="123">
                  <c:v>7701018</c:v>
                </c:pt>
                <c:pt idx="124">
                  <c:v>9130325</c:v>
                </c:pt>
                <c:pt idx="125">
                  <c:v>11095495</c:v>
                </c:pt>
                <c:pt idx="126">
                  <c:v>9773924</c:v>
                </c:pt>
                <c:pt idx="127">
                  <c:v>10676689</c:v>
                </c:pt>
                <c:pt idx="128">
                  <c:v>9642445</c:v>
                </c:pt>
                <c:pt idx="129">
                  <c:v>9905309</c:v>
                </c:pt>
                <c:pt idx="130">
                  <c:v>10950762</c:v>
                </c:pt>
                <c:pt idx="131">
                  <c:v>10465643</c:v>
                </c:pt>
                <c:pt idx="132">
                  <c:v>10819624</c:v>
                </c:pt>
                <c:pt idx="133">
                  <c:v>10561001</c:v>
                </c:pt>
                <c:pt idx="134">
                  <c:v>10076826</c:v>
                </c:pt>
                <c:pt idx="135">
                  <c:v>8043272</c:v>
                </c:pt>
                <c:pt idx="136">
                  <c:v>8683233</c:v>
                </c:pt>
                <c:pt idx="137">
                  <c:v>11359279</c:v>
                </c:pt>
                <c:pt idx="138">
                  <c:v>9663194</c:v>
                </c:pt>
                <c:pt idx="139">
                  <c:v>9684487</c:v>
                </c:pt>
                <c:pt idx="140">
                  <c:v>10794618</c:v>
                </c:pt>
                <c:pt idx="141">
                  <c:v>10197896</c:v>
                </c:pt>
                <c:pt idx="142">
                  <c:v>11684684</c:v>
                </c:pt>
                <c:pt idx="143">
                  <c:v>10013588</c:v>
                </c:pt>
                <c:pt idx="144">
                  <c:v>9757534</c:v>
                </c:pt>
                <c:pt idx="145">
                  <c:v>11180716</c:v>
                </c:pt>
                <c:pt idx="146">
                  <c:v>10728726</c:v>
                </c:pt>
                <c:pt idx="147">
                  <c:v>8731779</c:v>
                </c:pt>
                <c:pt idx="148">
                  <c:v>8822440</c:v>
                </c:pt>
                <c:pt idx="149">
                  <c:v>11582699</c:v>
                </c:pt>
                <c:pt idx="150">
                  <c:v>10184101</c:v>
                </c:pt>
                <c:pt idx="151">
                  <c:v>10942174</c:v>
                </c:pt>
              </c:numCache>
            </c:numRef>
          </c:val>
          <c:smooth val="0"/>
        </c:ser>
        <c:axId val="17062599"/>
        <c:axId val="19345664"/>
      </c:lineChart>
      <c:dateAx>
        <c:axId val="17062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19345664"/>
        <c:crosses val="autoZero"/>
        <c:auto val="0"/>
        <c:noMultiLvlLbl val="0"/>
      </c:dateAx>
      <c:valAx>
        <c:axId val="19345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17062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Evolutie instroom nieuwe gebruikers laatste 12 maand 
per gewest: vanaf januari 2009 -december 2015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Vlaams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Blad1!$A$911:$A$994</c:f>
              <c:strCache>
                <c:ptCount val="8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</c:strCache>
            </c:strRef>
          </c:cat>
          <c:val>
            <c:numRef>
              <c:f>Blad1!$B$911:$B$994</c:f>
              <c:numCache>
                <c:ptCount val="84"/>
                <c:pt idx="0">
                  <c:v>7469</c:v>
                </c:pt>
                <c:pt idx="1">
                  <c:v>7587</c:v>
                </c:pt>
                <c:pt idx="2">
                  <c:v>8830</c:v>
                </c:pt>
                <c:pt idx="3">
                  <c:v>8479</c:v>
                </c:pt>
                <c:pt idx="4">
                  <c:v>9430</c:v>
                </c:pt>
                <c:pt idx="5">
                  <c:v>10213</c:v>
                </c:pt>
                <c:pt idx="6">
                  <c:v>8591</c:v>
                </c:pt>
                <c:pt idx="7">
                  <c:v>8637</c:v>
                </c:pt>
                <c:pt idx="8">
                  <c:v>11345</c:v>
                </c:pt>
                <c:pt idx="9">
                  <c:v>9636</c:v>
                </c:pt>
                <c:pt idx="10">
                  <c:v>7786</c:v>
                </c:pt>
                <c:pt idx="11">
                  <c:v>6596</c:v>
                </c:pt>
                <c:pt idx="12">
                  <c:v>7937</c:v>
                </c:pt>
                <c:pt idx="13">
                  <c:v>7666</c:v>
                </c:pt>
                <c:pt idx="14">
                  <c:v>9535</c:v>
                </c:pt>
                <c:pt idx="15">
                  <c:v>7685</c:v>
                </c:pt>
                <c:pt idx="16">
                  <c:v>7145</c:v>
                </c:pt>
                <c:pt idx="17">
                  <c:v>8295</c:v>
                </c:pt>
                <c:pt idx="18">
                  <c:v>6796</c:v>
                </c:pt>
                <c:pt idx="19">
                  <c:v>8272</c:v>
                </c:pt>
                <c:pt idx="20">
                  <c:v>9422</c:v>
                </c:pt>
                <c:pt idx="21">
                  <c:v>9051</c:v>
                </c:pt>
                <c:pt idx="22">
                  <c:v>7289</c:v>
                </c:pt>
                <c:pt idx="23">
                  <c:v>6106</c:v>
                </c:pt>
                <c:pt idx="24">
                  <c:v>7891</c:v>
                </c:pt>
                <c:pt idx="25">
                  <c:v>7398</c:v>
                </c:pt>
                <c:pt idx="26">
                  <c:v>8836</c:v>
                </c:pt>
                <c:pt idx="27">
                  <c:v>7240</c:v>
                </c:pt>
                <c:pt idx="28">
                  <c:v>8590</c:v>
                </c:pt>
                <c:pt idx="29">
                  <c:v>7001</c:v>
                </c:pt>
                <c:pt idx="30">
                  <c:v>5371</c:v>
                </c:pt>
                <c:pt idx="31">
                  <c:v>7414</c:v>
                </c:pt>
                <c:pt idx="32">
                  <c:v>8578</c:v>
                </c:pt>
                <c:pt idx="33">
                  <c:v>8120</c:v>
                </c:pt>
                <c:pt idx="34">
                  <c:v>7197</c:v>
                </c:pt>
                <c:pt idx="35">
                  <c:v>5876</c:v>
                </c:pt>
                <c:pt idx="36">
                  <c:v>7155</c:v>
                </c:pt>
                <c:pt idx="37">
                  <c:v>6419</c:v>
                </c:pt>
                <c:pt idx="38">
                  <c:v>7259</c:v>
                </c:pt>
                <c:pt idx="39">
                  <c:v>6523</c:v>
                </c:pt>
                <c:pt idx="40">
                  <c:v>6677</c:v>
                </c:pt>
                <c:pt idx="41">
                  <c:v>7146</c:v>
                </c:pt>
                <c:pt idx="42">
                  <c:v>6083</c:v>
                </c:pt>
                <c:pt idx="43">
                  <c:v>7461</c:v>
                </c:pt>
                <c:pt idx="44">
                  <c:v>8308</c:v>
                </c:pt>
                <c:pt idx="45">
                  <c:v>8466</c:v>
                </c:pt>
                <c:pt idx="46">
                  <c:v>6975</c:v>
                </c:pt>
                <c:pt idx="47">
                  <c:v>6148</c:v>
                </c:pt>
                <c:pt idx="48">
                  <c:v>6328</c:v>
                </c:pt>
                <c:pt idx="49">
                  <c:v>5637</c:v>
                </c:pt>
                <c:pt idx="50">
                  <c:v>6475</c:v>
                </c:pt>
                <c:pt idx="51">
                  <c:v>6644</c:v>
                </c:pt>
                <c:pt idx="52">
                  <c:v>6499</c:v>
                </c:pt>
                <c:pt idx="53">
                  <c:v>6240</c:v>
                </c:pt>
                <c:pt idx="54">
                  <c:v>6513</c:v>
                </c:pt>
                <c:pt idx="55">
                  <c:v>7997</c:v>
                </c:pt>
                <c:pt idx="56">
                  <c:v>10155</c:v>
                </c:pt>
                <c:pt idx="57">
                  <c:v>11196</c:v>
                </c:pt>
                <c:pt idx="58">
                  <c:v>8256</c:v>
                </c:pt>
                <c:pt idx="59">
                  <c:v>8790</c:v>
                </c:pt>
                <c:pt idx="60">
                  <c:v>6894</c:v>
                </c:pt>
                <c:pt idx="61">
                  <c:v>6120</c:v>
                </c:pt>
                <c:pt idx="62">
                  <c:v>6846</c:v>
                </c:pt>
                <c:pt idx="63">
                  <c:v>6533</c:v>
                </c:pt>
                <c:pt idx="64">
                  <c:v>6388</c:v>
                </c:pt>
                <c:pt idx="65">
                  <c:v>6617</c:v>
                </c:pt>
                <c:pt idx="66">
                  <c:v>6133</c:v>
                </c:pt>
                <c:pt idx="67">
                  <c:v>6654</c:v>
                </c:pt>
                <c:pt idx="68">
                  <c:v>6588</c:v>
                </c:pt>
                <c:pt idx="69">
                  <c:v>8361</c:v>
                </c:pt>
                <c:pt idx="70">
                  <c:v>8301</c:v>
                </c:pt>
                <c:pt idx="71">
                  <c:v>5483</c:v>
                </c:pt>
                <c:pt idx="72">
                  <c:v>7314</c:v>
                </c:pt>
                <c:pt idx="73">
                  <c:v>6055</c:v>
                </c:pt>
                <c:pt idx="74">
                  <c:v>7308</c:v>
                </c:pt>
                <c:pt idx="75">
                  <c:v>6262</c:v>
                </c:pt>
                <c:pt idx="76">
                  <c:v>6231</c:v>
                </c:pt>
                <c:pt idx="77">
                  <c:v>7836</c:v>
                </c:pt>
                <c:pt idx="78">
                  <c:v>6516</c:v>
                </c:pt>
                <c:pt idx="79">
                  <c:v>7312</c:v>
                </c:pt>
                <c:pt idx="80">
                  <c:v>9369</c:v>
                </c:pt>
                <c:pt idx="81">
                  <c:v>9051</c:v>
                </c:pt>
                <c:pt idx="82">
                  <c:v>8321</c:v>
                </c:pt>
                <c:pt idx="83">
                  <c:v>5491</c:v>
                </c:pt>
              </c:numCache>
            </c:numRef>
          </c:val>
          <c:smooth val="0"/>
        </c:ser>
        <c:ser>
          <c:idx val="0"/>
          <c:order val="1"/>
          <c:tx>
            <c:v>Waals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Blad1!$A$911:$A$994</c:f>
              <c:strCache>
                <c:ptCount val="8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</c:strCache>
            </c:strRef>
          </c:cat>
          <c:val>
            <c:numRef>
              <c:f>Blad1!$D$911:$D$994</c:f>
              <c:numCache>
                <c:ptCount val="84"/>
                <c:pt idx="0">
                  <c:v>4443</c:v>
                </c:pt>
                <c:pt idx="1">
                  <c:v>4318</c:v>
                </c:pt>
                <c:pt idx="2">
                  <c:v>5066</c:v>
                </c:pt>
                <c:pt idx="3">
                  <c:v>5067</c:v>
                </c:pt>
                <c:pt idx="4">
                  <c:v>4926</c:v>
                </c:pt>
                <c:pt idx="5">
                  <c:v>5922</c:v>
                </c:pt>
                <c:pt idx="6">
                  <c:v>5883</c:v>
                </c:pt>
                <c:pt idx="7">
                  <c:v>5428</c:v>
                </c:pt>
                <c:pt idx="8">
                  <c:v>6794</c:v>
                </c:pt>
                <c:pt idx="9">
                  <c:v>5562</c:v>
                </c:pt>
                <c:pt idx="10">
                  <c:v>4389</c:v>
                </c:pt>
                <c:pt idx="11">
                  <c:v>3584</c:v>
                </c:pt>
                <c:pt idx="12">
                  <c:v>4400</c:v>
                </c:pt>
                <c:pt idx="13">
                  <c:v>4311</c:v>
                </c:pt>
                <c:pt idx="14">
                  <c:v>5316</c:v>
                </c:pt>
                <c:pt idx="15">
                  <c:v>4784</c:v>
                </c:pt>
                <c:pt idx="16">
                  <c:v>4587</c:v>
                </c:pt>
                <c:pt idx="17">
                  <c:v>5425</c:v>
                </c:pt>
                <c:pt idx="18">
                  <c:v>4728</c:v>
                </c:pt>
                <c:pt idx="19">
                  <c:v>4959</c:v>
                </c:pt>
                <c:pt idx="20">
                  <c:v>5333</c:v>
                </c:pt>
                <c:pt idx="21">
                  <c:v>4808</c:v>
                </c:pt>
                <c:pt idx="22">
                  <c:v>3737</c:v>
                </c:pt>
                <c:pt idx="23">
                  <c:v>3035</c:v>
                </c:pt>
                <c:pt idx="24">
                  <c:v>4305</c:v>
                </c:pt>
                <c:pt idx="25">
                  <c:v>3856</c:v>
                </c:pt>
                <c:pt idx="26">
                  <c:v>4819</c:v>
                </c:pt>
                <c:pt idx="27">
                  <c:v>4305</c:v>
                </c:pt>
                <c:pt idx="28">
                  <c:v>4985</c:v>
                </c:pt>
                <c:pt idx="29">
                  <c:v>4145</c:v>
                </c:pt>
                <c:pt idx="30">
                  <c:v>3219</c:v>
                </c:pt>
                <c:pt idx="31">
                  <c:v>4261</c:v>
                </c:pt>
                <c:pt idx="32">
                  <c:v>4886</c:v>
                </c:pt>
                <c:pt idx="33">
                  <c:v>4428</c:v>
                </c:pt>
                <c:pt idx="34">
                  <c:v>3815</c:v>
                </c:pt>
                <c:pt idx="35">
                  <c:v>3088</c:v>
                </c:pt>
                <c:pt idx="36">
                  <c:v>3774</c:v>
                </c:pt>
                <c:pt idx="37">
                  <c:v>3218</c:v>
                </c:pt>
                <c:pt idx="38">
                  <c:v>3964</c:v>
                </c:pt>
                <c:pt idx="39">
                  <c:v>3663</c:v>
                </c:pt>
                <c:pt idx="40">
                  <c:v>3743</c:v>
                </c:pt>
                <c:pt idx="41">
                  <c:v>4002</c:v>
                </c:pt>
                <c:pt idx="42">
                  <c:v>3609</c:v>
                </c:pt>
                <c:pt idx="43">
                  <c:v>4432</c:v>
                </c:pt>
                <c:pt idx="44">
                  <c:v>4485</c:v>
                </c:pt>
                <c:pt idx="45">
                  <c:v>4419</c:v>
                </c:pt>
                <c:pt idx="46">
                  <c:v>3609</c:v>
                </c:pt>
                <c:pt idx="47">
                  <c:v>2943</c:v>
                </c:pt>
                <c:pt idx="48">
                  <c:v>3082</c:v>
                </c:pt>
                <c:pt idx="49">
                  <c:v>2697</c:v>
                </c:pt>
                <c:pt idx="50">
                  <c:v>3147</c:v>
                </c:pt>
                <c:pt idx="51">
                  <c:v>3498</c:v>
                </c:pt>
                <c:pt idx="52">
                  <c:v>3472</c:v>
                </c:pt>
                <c:pt idx="53">
                  <c:v>3369</c:v>
                </c:pt>
                <c:pt idx="54">
                  <c:v>3539</c:v>
                </c:pt>
                <c:pt idx="55">
                  <c:v>3716</c:v>
                </c:pt>
                <c:pt idx="56">
                  <c:v>4263</c:v>
                </c:pt>
                <c:pt idx="57">
                  <c:v>4217</c:v>
                </c:pt>
                <c:pt idx="58">
                  <c:v>3087</c:v>
                </c:pt>
                <c:pt idx="59">
                  <c:v>3324</c:v>
                </c:pt>
                <c:pt idx="60">
                  <c:v>3021</c:v>
                </c:pt>
                <c:pt idx="61">
                  <c:v>2588</c:v>
                </c:pt>
                <c:pt idx="62">
                  <c:v>3092</c:v>
                </c:pt>
                <c:pt idx="63">
                  <c:v>2891</c:v>
                </c:pt>
                <c:pt idx="64">
                  <c:v>2832</c:v>
                </c:pt>
                <c:pt idx="65">
                  <c:v>2954</c:v>
                </c:pt>
                <c:pt idx="66">
                  <c:v>2808</c:v>
                </c:pt>
                <c:pt idx="67">
                  <c:v>2894</c:v>
                </c:pt>
                <c:pt idx="68">
                  <c:v>2629</c:v>
                </c:pt>
                <c:pt idx="69">
                  <c:v>3729</c:v>
                </c:pt>
                <c:pt idx="70">
                  <c:v>3458</c:v>
                </c:pt>
                <c:pt idx="71">
                  <c:v>2141</c:v>
                </c:pt>
                <c:pt idx="72">
                  <c:v>2684</c:v>
                </c:pt>
                <c:pt idx="73">
                  <c:v>2241</c:v>
                </c:pt>
                <c:pt idx="74">
                  <c:v>2769</c:v>
                </c:pt>
                <c:pt idx="75">
                  <c:v>2417</c:v>
                </c:pt>
                <c:pt idx="76">
                  <c:v>2321</c:v>
                </c:pt>
                <c:pt idx="77">
                  <c:v>2877</c:v>
                </c:pt>
                <c:pt idx="78">
                  <c:v>2563</c:v>
                </c:pt>
                <c:pt idx="79">
                  <c:v>2794</c:v>
                </c:pt>
                <c:pt idx="80">
                  <c:v>3348</c:v>
                </c:pt>
                <c:pt idx="81">
                  <c:v>3217</c:v>
                </c:pt>
                <c:pt idx="82">
                  <c:v>2561</c:v>
                </c:pt>
                <c:pt idx="83">
                  <c:v>1766</c:v>
                </c:pt>
              </c:numCache>
            </c:numRef>
          </c:val>
          <c:smooth val="0"/>
        </c:ser>
        <c:ser>
          <c:idx val="1"/>
          <c:order val="2"/>
          <c:tx>
            <c:v>Brussels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Blad1!$A$911:$A$994</c:f>
              <c:strCache>
                <c:ptCount val="8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</c:strCache>
            </c:strRef>
          </c:cat>
          <c:val>
            <c:numRef>
              <c:f>Blad1!$C$911:$C$994</c:f>
              <c:numCache>
                <c:ptCount val="84"/>
                <c:pt idx="0">
                  <c:v>1452</c:v>
                </c:pt>
                <c:pt idx="1">
                  <c:v>1447</c:v>
                </c:pt>
                <c:pt idx="2">
                  <c:v>1706</c:v>
                </c:pt>
                <c:pt idx="3">
                  <c:v>1599</c:v>
                </c:pt>
                <c:pt idx="4">
                  <c:v>2531</c:v>
                </c:pt>
                <c:pt idx="5">
                  <c:v>2441</c:v>
                </c:pt>
                <c:pt idx="6">
                  <c:v>2006</c:v>
                </c:pt>
                <c:pt idx="7">
                  <c:v>1859</c:v>
                </c:pt>
                <c:pt idx="8">
                  <c:v>2806</c:v>
                </c:pt>
                <c:pt idx="9">
                  <c:v>2363</c:v>
                </c:pt>
                <c:pt idx="10">
                  <c:v>1748</c:v>
                </c:pt>
                <c:pt idx="11">
                  <c:v>1272</c:v>
                </c:pt>
                <c:pt idx="12">
                  <c:v>1603</c:v>
                </c:pt>
                <c:pt idx="13">
                  <c:v>1690</c:v>
                </c:pt>
                <c:pt idx="14">
                  <c:v>2028</c:v>
                </c:pt>
                <c:pt idx="15">
                  <c:v>1726</c:v>
                </c:pt>
                <c:pt idx="16">
                  <c:v>1560</c:v>
                </c:pt>
                <c:pt idx="17">
                  <c:v>1788</c:v>
                </c:pt>
                <c:pt idx="18">
                  <c:v>1505</c:v>
                </c:pt>
                <c:pt idx="19">
                  <c:v>1750</c:v>
                </c:pt>
                <c:pt idx="20">
                  <c:v>2220</c:v>
                </c:pt>
                <c:pt idx="21">
                  <c:v>2055</c:v>
                </c:pt>
                <c:pt idx="22">
                  <c:v>1650</c:v>
                </c:pt>
                <c:pt idx="23">
                  <c:v>1385</c:v>
                </c:pt>
                <c:pt idx="24">
                  <c:v>1042</c:v>
                </c:pt>
                <c:pt idx="25">
                  <c:v>1604</c:v>
                </c:pt>
                <c:pt idx="26">
                  <c:v>1845</c:v>
                </c:pt>
                <c:pt idx="27">
                  <c:v>1491</c:v>
                </c:pt>
                <c:pt idx="28">
                  <c:v>1799</c:v>
                </c:pt>
                <c:pt idx="29">
                  <c:v>1511</c:v>
                </c:pt>
                <c:pt idx="30">
                  <c:v>1117</c:v>
                </c:pt>
                <c:pt idx="31">
                  <c:v>1489</c:v>
                </c:pt>
                <c:pt idx="32">
                  <c:v>2046</c:v>
                </c:pt>
                <c:pt idx="33">
                  <c:v>1917</c:v>
                </c:pt>
                <c:pt idx="34">
                  <c:v>1586</c:v>
                </c:pt>
                <c:pt idx="35">
                  <c:v>1272</c:v>
                </c:pt>
                <c:pt idx="36">
                  <c:v>1530</c:v>
                </c:pt>
                <c:pt idx="37">
                  <c:v>1446</c:v>
                </c:pt>
                <c:pt idx="38">
                  <c:v>1596</c:v>
                </c:pt>
                <c:pt idx="39">
                  <c:v>1361</c:v>
                </c:pt>
                <c:pt idx="40">
                  <c:v>1389</c:v>
                </c:pt>
                <c:pt idx="41">
                  <c:v>1396</c:v>
                </c:pt>
                <c:pt idx="42">
                  <c:v>1241</c:v>
                </c:pt>
                <c:pt idx="43">
                  <c:v>1781</c:v>
                </c:pt>
                <c:pt idx="44">
                  <c:v>1803</c:v>
                </c:pt>
                <c:pt idx="45">
                  <c:v>1936</c:v>
                </c:pt>
                <c:pt idx="46">
                  <c:v>1481</c:v>
                </c:pt>
                <c:pt idx="47">
                  <c:v>1307</c:v>
                </c:pt>
                <c:pt idx="48">
                  <c:v>1246</c:v>
                </c:pt>
                <c:pt idx="49">
                  <c:v>1174</c:v>
                </c:pt>
                <c:pt idx="50">
                  <c:v>1317</c:v>
                </c:pt>
                <c:pt idx="51">
                  <c:v>1209</c:v>
                </c:pt>
                <c:pt idx="52">
                  <c:v>1314</c:v>
                </c:pt>
                <c:pt idx="53">
                  <c:v>1231</c:v>
                </c:pt>
                <c:pt idx="54">
                  <c:v>1243</c:v>
                </c:pt>
                <c:pt idx="55">
                  <c:v>1304</c:v>
                </c:pt>
                <c:pt idx="56">
                  <c:v>1807</c:v>
                </c:pt>
                <c:pt idx="57">
                  <c:v>1826</c:v>
                </c:pt>
                <c:pt idx="58">
                  <c:v>1300</c:v>
                </c:pt>
                <c:pt idx="59">
                  <c:v>1528</c:v>
                </c:pt>
                <c:pt idx="60">
                  <c:v>1290</c:v>
                </c:pt>
                <c:pt idx="61">
                  <c:v>1280</c:v>
                </c:pt>
                <c:pt idx="62">
                  <c:v>1469</c:v>
                </c:pt>
                <c:pt idx="63">
                  <c:v>1212</c:v>
                </c:pt>
                <c:pt idx="64">
                  <c:v>1175</c:v>
                </c:pt>
                <c:pt idx="65">
                  <c:v>1151</c:v>
                </c:pt>
                <c:pt idx="66">
                  <c:v>1028</c:v>
                </c:pt>
                <c:pt idx="67">
                  <c:v>1072</c:v>
                </c:pt>
                <c:pt idx="68">
                  <c:v>1337</c:v>
                </c:pt>
                <c:pt idx="69">
                  <c:v>1850</c:v>
                </c:pt>
                <c:pt idx="70">
                  <c:v>1675</c:v>
                </c:pt>
                <c:pt idx="71">
                  <c:v>1137</c:v>
                </c:pt>
                <c:pt idx="72">
                  <c:v>1399</c:v>
                </c:pt>
                <c:pt idx="73">
                  <c:v>1288</c:v>
                </c:pt>
                <c:pt idx="74">
                  <c:v>1296</c:v>
                </c:pt>
                <c:pt idx="75">
                  <c:v>1111</c:v>
                </c:pt>
                <c:pt idx="76">
                  <c:v>1311</c:v>
                </c:pt>
                <c:pt idx="77">
                  <c:v>1308</c:v>
                </c:pt>
                <c:pt idx="78">
                  <c:v>1030</c:v>
                </c:pt>
                <c:pt idx="79">
                  <c:v>1110</c:v>
                </c:pt>
                <c:pt idx="80">
                  <c:v>1791</c:v>
                </c:pt>
                <c:pt idx="81">
                  <c:v>1546</c:v>
                </c:pt>
                <c:pt idx="82">
                  <c:v>1331</c:v>
                </c:pt>
                <c:pt idx="83">
                  <c:v>912</c:v>
                </c:pt>
              </c:numCache>
            </c:numRef>
          </c:val>
          <c:smooth val="0"/>
        </c:ser>
        <c:axId val="65879889"/>
        <c:axId val="56048090"/>
      </c:lineChart>
      <c:dateAx>
        <c:axId val="6587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56048090"/>
        <c:crosses val="autoZero"/>
        <c:auto val="0"/>
        <c:majorUnit val="3"/>
        <c:majorTimeUnit val="months"/>
        <c:noMultiLvlLbl val="0"/>
      </c:dateAx>
      <c:valAx>
        <c:axId val="56048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65879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Netto-evolutie nieuwe gebruikers per maand (instroom-uitstroom) laatste 12 maand per gewest: vanaf 02/2009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Vlaams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Blad1!$A$1083:$A$1166</c:f>
              <c:strCache>
                <c:ptCount val="8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</c:strCache>
            </c:strRef>
          </c:cat>
          <c:val>
            <c:numRef>
              <c:f>Blad1!$B$1083:$B$1166</c:f>
              <c:numCache>
                <c:ptCount val="84"/>
                <c:pt idx="1">
                  <c:v>4667</c:v>
                </c:pt>
                <c:pt idx="2">
                  <c:v>5971</c:v>
                </c:pt>
                <c:pt idx="3">
                  <c:v>1570</c:v>
                </c:pt>
                <c:pt idx="4">
                  <c:v>6715</c:v>
                </c:pt>
                <c:pt idx="5">
                  <c:v>7248</c:v>
                </c:pt>
                <c:pt idx="6">
                  <c:v>4900</c:v>
                </c:pt>
                <c:pt idx="7">
                  <c:v>5954</c:v>
                </c:pt>
                <c:pt idx="8">
                  <c:v>7789</c:v>
                </c:pt>
                <c:pt idx="9">
                  <c:v>6181</c:v>
                </c:pt>
                <c:pt idx="10">
                  <c:v>5101</c:v>
                </c:pt>
                <c:pt idx="11">
                  <c:v>-399</c:v>
                </c:pt>
                <c:pt idx="12">
                  <c:v>5754</c:v>
                </c:pt>
                <c:pt idx="13">
                  <c:v>5397</c:v>
                </c:pt>
                <c:pt idx="14">
                  <c:v>5893</c:v>
                </c:pt>
                <c:pt idx="15">
                  <c:v>4339</c:v>
                </c:pt>
                <c:pt idx="16">
                  <c:v>3634</c:v>
                </c:pt>
                <c:pt idx="17">
                  <c:v>3622</c:v>
                </c:pt>
                <c:pt idx="18">
                  <c:v>2600</c:v>
                </c:pt>
                <c:pt idx="19">
                  <c:v>4278</c:v>
                </c:pt>
                <c:pt idx="20">
                  <c:v>5625</c:v>
                </c:pt>
                <c:pt idx="21">
                  <c:v>5028</c:v>
                </c:pt>
                <c:pt idx="22">
                  <c:v>4319</c:v>
                </c:pt>
                <c:pt idx="23">
                  <c:v>2864</c:v>
                </c:pt>
                <c:pt idx="24">
                  <c:v>4021</c:v>
                </c:pt>
                <c:pt idx="25">
                  <c:v>4521</c:v>
                </c:pt>
                <c:pt idx="26">
                  <c:v>4345</c:v>
                </c:pt>
                <c:pt idx="27">
                  <c:v>3411</c:v>
                </c:pt>
                <c:pt idx="28">
                  <c:v>4458</c:v>
                </c:pt>
                <c:pt idx="29">
                  <c:v>2072</c:v>
                </c:pt>
                <c:pt idx="30">
                  <c:v>1686</c:v>
                </c:pt>
                <c:pt idx="31">
                  <c:v>3122</c:v>
                </c:pt>
                <c:pt idx="32">
                  <c:v>5079</c:v>
                </c:pt>
                <c:pt idx="33">
                  <c:v>4602</c:v>
                </c:pt>
                <c:pt idx="34">
                  <c:v>3562</c:v>
                </c:pt>
                <c:pt idx="35">
                  <c:v>2406</c:v>
                </c:pt>
                <c:pt idx="36">
                  <c:v>3577</c:v>
                </c:pt>
                <c:pt idx="37">
                  <c:v>2783</c:v>
                </c:pt>
                <c:pt idx="38">
                  <c:v>2922</c:v>
                </c:pt>
                <c:pt idx="39">
                  <c:v>2813</c:v>
                </c:pt>
                <c:pt idx="40">
                  <c:v>1287</c:v>
                </c:pt>
                <c:pt idx="41">
                  <c:v>2926</c:v>
                </c:pt>
                <c:pt idx="42">
                  <c:v>2627</c:v>
                </c:pt>
                <c:pt idx="43">
                  <c:v>4860</c:v>
                </c:pt>
                <c:pt idx="44">
                  <c:v>4200</c:v>
                </c:pt>
                <c:pt idx="45">
                  <c:v>5345</c:v>
                </c:pt>
                <c:pt idx="46">
                  <c:v>3438</c:v>
                </c:pt>
                <c:pt idx="47">
                  <c:v>3158</c:v>
                </c:pt>
                <c:pt idx="48">
                  <c:v>2422</c:v>
                </c:pt>
                <c:pt idx="49">
                  <c:v>1792</c:v>
                </c:pt>
                <c:pt idx="50">
                  <c:v>1834</c:v>
                </c:pt>
                <c:pt idx="51">
                  <c:v>3451</c:v>
                </c:pt>
                <c:pt idx="52">
                  <c:v>2611</c:v>
                </c:pt>
                <c:pt idx="53">
                  <c:v>1055</c:v>
                </c:pt>
                <c:pt idx="54">
                  <c:v>1625</c:v>
                </c:pt>
                <c:pt idx="55">
                  <c:v>2601</c:v>
                </c:pt>
                <c:pt idx="56">
                  <c:v>5942</c:v>
                </c:pt>
                <c:pt idx="57">
                  <c:v>6786</c:v>
                </c:pt>
                <c:pt idx="58">
                  <c:v>3920</c:v>
                </c:pt>
                <c:pt idx="59">
                  <c:v>3779</c:v>
                </c:pt>
                <c:pt idx="60">
                  <c:v>3541</c:v>
                </c:pt>
                <c:pt idx="61">
                  <c:v>3017</c:v>
                </c:pt>
                <c:pt idx="62">
                  <c:v>2960</c:v>
                </c:pt>
                <c:pt idx="63">
                  <c:v>1663</c:v>
                </c:pt>
                <c:pt idx="64">
                  <c:v>590</c:v>
                </c:pt>
                <c:pt idx="65">
                  <c:v>1016</c:v>
                </c:pt>
                <c:pt idx="66">
                  <c:v>765</c:v>
                </c:pt>
                <c:pt idx="67">
                  <c:v>1858</c:v>
                </c:pt>
                <c:pt idx="68">
                  <c:v>4295</c:v>
                </c:pt>
                <c:pt idx="69">
                  <c:v>3467</c:v>
                </c:pt>
                <c:pt idx="70">
                  <c:v>1714</c:v>
                </c:pt>
                <c:pt idx="71">
                  <c:v>-3651</c:v>
                </c:pt>
                <c:pt idx="72">
                  <c:v>4914</c:v>
                </c:pt>
                <c:pt idx="73">
                  <c:v>2931</c:v>
                </c:pt>
                <c:pt idx="74">
                  <c:v>3310</c:v>
                </c:pt>
                <c:pt idx="75">
                  <c:v>1019</c:v>
                </c:pt>
                <c:pt idx="76">
                  <c:v>1030</c:v>
                </c:pt>
                <c:pt idx="77">
                  <c:v>1986</c:v>
                </c:pt>
                <c:pt idx="78">
                  <c:v>2119</c:v>
                </c:pt>
                <c:pt idx="79">
                  <c:v>4788</c:v>
                </c:pt>
                <c:pt idx="80">
                  <c:v>4788</c:v>
                </c:pt>
                <c:pt idx="81">
                  <c:v>5139</c:v>
                </c:pt>
                <c:pt idx="82">
                  <c:v>5054</c:v>
                </c:pt>
                <c:pt idx="83">
                  <c:v>1710</c:v>
                </c:pt>
              </c:numCache>
            </c:numRef>
          </c:val>
          <c:smooth val="0"/>
        </c:ser>
        <c:ser>
          <c:idx val="0"/>
          <c:order val="1"/>
          <c:tx>
            <c:v>Brussels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Blad1!$A$1083:$A$1166</c:f>
              <c:strCache>
                <c:ptCount val="8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</c:strCache>
            </c:strRef>
          </c:cat>
          <c:val>
            <c:numRef>
              <c:f>Blad1!$C$1083:$C$1166</c:f>
              <c:numCache>
                <c:ptCount val="84"/>
                <c:pt idx="1">
                  <c:v>955</c:v>
                </c:pt>
                <c:pt idx="2">
                  <c:v>1166</c:v>
                </c:pt>
                <c:pt idx="3">
                  <c:v>798</c:v>
                </c:pt>
                <c:pt idx="4">
                  <c:v>1734</c:v>
                </c:pt>
                <c:pt idx="5">
                  <c:v>2007</c:v>
                </c:pt>
                <c:pt idx="6">
                  <c:v>1409</c:v>
                </c:pt>
                <c:pt idx="7">
                  <c:v>1337</c:v>
                </c:pt>
                <c:pt idx="8">
                  <c:v>2155</c:v>
                </c:pt>
                <c:pt idx="9">
                  <c:v>1812</c:v>
                </c:pt>
                <c:pt idx="10">
                  <c:v>1276</c:v>
                </c:pt>
                <c:pt idx="11">
                  <c:v>515</c:v>
                </c:pt>
                <c:pt idx="12">
                  <c:v>1091</c:v>
                </c:pt>
                <c:pt idx="13">
                  <c:v>1081</c:v>
                </c:pt>
                <c:pt idx="14">
                  <c:v>1075</c:v>
                </c:pt>
                <c:pt idx="15">
                  <c:v>1135</c:v>
                </c:pt>
                <c:pt idx="16">
                  <c:v>918</c:v>
                </c:pt>
                <c:pt idx="17">
                  <c:v>1015</c:v>
                </c:pt>
                <c:pt idx="18">
                  <c:v>777</c:v>
                </c:pt>
                <c:pt idx="19">
                  <c:v>938</c:v>
                </c:pt>
                <c:pt idx="20">
                  <c:v>1414</c:v>
                </c:pt>
                <c:pt idx="21">
                  <c:v>1525</c:v>
                </c:pt>
                <c:pt idx="22">
                  <c:v>1083</c:v>
                </c:pt>
                <c:pt idx="23">
                  <c:v>792</c:v>
                </c:pt>
                <c:pt idx="24">
                  <c:v>979</c:v>
                </c:pt>
                <c:pt idx="25">
                  <c:v>968</c:v>
                </c:pt>
                <c:pt idx="26">
                  <c:v>994</c:v>
                </c:pt>
                <c:pt idx="27">
                  <c:v>802</c:v>
                </c:pt>
                <c:pt idx="28">
                  <c:v>948</c:v>
                </c:pt>
                <c:pt idx="29">
                  <c:v>456</c:v>
                </c:pt>
                <c:pt idx="30">
                  <c:v>323</c:v>
                </c:pt>
                <c:pt idx="31">
                  <c:v>543</c:v>
                </c:pt>
                <c:pt idx="32">
                  <c:v>1137</c:v>
                </c:pt>
                <c:pt idx="33">
                  <c:v>1308</c:v>
                </c:pt>
                <c:pt idx="34">
                  <c:v>922</c:v>
                </c:pt>
                <c:pt idx="35">
                  <c:v>680</c:v>
                </c:pt>
                <c:pt idx="36">
                  <c:v>787</c:v>
                </c:pt>
                <c:pt idx="37">
                  <c:v>707</c:v>
                </c:pt>
                <c:pt idx="38">
                  <c:v>688</c:v>
                </c:pt>
                <c:pt idx="39">
                  <c:v>631</c:v>
                </c:pt>
                <c:pt idx="40">
                  <c:v>329</c:v>
                </c:pt>
                <c:pt idx="41">
                  <c:v>451</c:v>
                </c:pt>
                <c:pt idx="42">
                  <c:v>588</c:v>
                </c:pt>
                <c:pt idx="43">
                  <c:v>785</c:v>
                </c:pt>
                <c:pt idx="44">
                  <c:v>897</c:v>
                </c:pt>
                <c:pt idx="45">
                  <c:v>1287</c:v>
                </c:pt>
                <c:pt idx="46">
                  <c:v>694</c:v>
                </c:pt>
                <c:pt idx="47">
                  <c:v>530</c:v>
                </c:pt>
                <c:pt idx="48">
                  <c:v>433</c:v>
                </c:pt>
                <c:pt idx="49">
                  <c:v>308</c:v>
                </c:pt>
                <c:pt idx="50">
                  <c:v>353</c:v>
                </c:pt>
                <c:pt idx="51">
                  <c:v>337</c:v>
                </c:pt>
                <c:pt idx="52">
                  <c:v>380</c:v>
                </c:pt>
                <c:pt idx="53">
                  <c:v>-12</c:v>
                </c:pt>
                <c:pt idx="54">
                  <c:v>262</c:v>
                </c:pt>
                <c:pt idx="55">
                  <c:v>207</c:v>
                </c:pt>
                <c:pt idx="56">
                  <c:v>1026</c:v>
                </c:pt>
                <c:pt idx="57">
                  <c:v>931</c:v>
                </c:pt>
                <c:pt idx="58">
                  <c:v>468</c:v>
                </c:pt>
                <c:pt idx="59">
                  <c:v>423</c:v>
                </c:pt>
                <c:pt idx="60">
                  <c:v>502</c:v>
                </c:pt>
                <c:pt idx="61">
                  <c:v>769</c:v>
                </c:pt>
                <c:pt idx="62">
                  <c:v>963</c:v>
                </c:pt>
                <c:pt idx="63">
                  <c:v>194</c:v>
                </c:pt>
                <c:pt idx="64">
                  <c:v>299</c:v>
                </c:pt>
                <c:pt idx="65">
                  <c:v>-13</c:v>
                </c:pt>
                <c:pt idx="66">
                  <c:v>-95</c:v>
                </c:pt>
                <c:pt idx="67">
                  <c:v>156</c:v>
                </c:pt>
                <c:pt idx="68">
                  <c:v>1080</c:v>
                </c:pt>
                <c:pt idx="69">
                  <c:v>712</c:v>
                </c:pt>
                <c:pt idx="70">
                  <c:v>389</c:v>
                </c:pt>
                <c:pt idx="71">
                  <c:v>-236</c:v>
                </c:pt>
                <c:pt idx="72">
                  <c:v>623</c:v>
                </c:pt>
                <c:pt idx="73">
                  <c:v>539</c:v>
                </c:pt>
                <c:pt idx="74">
                  <c:v>380</c:v>
                </c:pt>
                <c:pt idx="75">
                  <c:v>154</c:v>
                </c:pt>
                <c:pt idx="76">
                  <c:v>-104</c:v>
                </c:pt>
                <c:pt idx="77">
                  <c:v>-3</c:v>
                </c:pt>
                <c:pt idx="78">
                  <c:v>-32</c:v>
                </c:pt>
                <c:pt idx="79">
                  <c:v>570.5</c:v>
                </c:pt>
                <c:pt idx="80">
                  <c:v>570.5</c:v>
                </c:pt>
                <c:pt idx="81">
                  <c:v>1001</c:v>
                </c:pt>
                <c:pt idx="82">
                  <c:v>691</c:v>
                </c:pt>
                <c:pt idx="83">
                  <c:v>9</c:v>
                </c:pt>
              </c:numCache>
            </c:numRef>
          </c:val>
          <c:smooth val="0"/>
        </c:ser>
        <c:ser>
          <c:idx val="1"/>
          <c:order val="2"/>
          <c:tx>
            <c:v>Waals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Blad1!$A$1083:$A$1166</c:f>
              <c:strCache>
                <c:ptCount val="8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</c:strCache>
            </c:strRef>
          </c:cat>
          <c:val>
            <c:numRef>
              <c:f>Blad1!$D$1083:$D$1166</c:f>
              <c:numCache>
                <c:ptCount val="84"/>
                <c:pt idx="1">
                  <c:v>2526</c:v>
                </c:pt>
                <c:pt idx="2">
                  <c:v>3136</c:v>
                </c:pt>
                <c:pt idx="3">
                  <c:v>1978</c:v>
                </c:pt>
                <c:pt idx="4">
                  <c:v>3333</c:v>
                </c:pt>
                <c:pt idx="5">
                  <c:v>3567</c:v>
                </c:pt>
                <c:pt idx="6">
                  <c:v>3574</c:v>
                </c:pt>
                <c:pt idx="7">
                  <c:v>3864</c:v>
                </c:pt>
                <c:pt idx="8">
                  <c:v>4342</c:v>
                </c:pt>
                <c:pt idx="9">
                  <c:v>3345</c:v>
                </c:pt>
                <c:pt idx="10">
                  <c:v>2687</c:v>
                </c:pt>
                <c:pt idx="11">
                  <c:v>186</c:v>
                </c:pt>
                <c:pt idx="12">
                  <c:v>2610</c:v>
                </c:pt>
                <c:pt idx="13">
                  <c:v>2644</c:v>
                </c:pt>
                <c:pt idx="14">
                  <c:v>3119</c:v>
                </c:pt>
                <c:pt idx="15">
                  <c:v>2695</c:v>
                </c:pt>
                <c:pt idx="16">
                  <c:v>2499</c:v>
                </c:pt>
                <c:pt idx="17">
                  <c:v>2522</c:v>
                </c:pt>
                <c:pt idx="18">
                  <c:v>2166</c:v>
                </c:pt>
                <c:pt idx="19">
                  <c:v>2561</c:v>
                </c:pt>
                <c:pt idx="20">
                  <c:v>2830</c:v>
                </c:pt>
                <c:pt idx="21">
                  <c:v>2575</c:v>
                </c:pt>
                <c:pt idx="22">
                  <c:v>1743</c:v>
                </c:pt>
                <c:pt idx="23">
                  <c:v>953</c:v>
                </c:pt>
                <c:pt idx="24">
                  <c:v>1852</c:v>
                </c:pt>
                <c:pt idx="25">
                  <c:v>2203</c:v>
                </c:pt>
                <c:pt idx="26">
                  <c:v>1935</c:v>
                </c:pt>
                <c:pt idx="27">
                  <c:v>2054</c:v>
                </c:pt>
                <c:pt idx="28">
                  <c:v>2484</c:v>
                </c:pt>
                <c:pt idx="29">
                  <c:v>876</c:v>
                </c:pt>
                <c:pt idx="30">
                  <c:v>740</c:v>
                </c:pt>
                <c:pt idx="31">
                  <c:v>1375</c:v>
                </c:pt>
                <c:pt idx="32">
                  <c:v>2278</c:v>
                </c:pt>
                <c:pt idx="33">
                  <c:v>2265</c:v>
                </c:pt>
                <c:pt idx="34">
                  <c:v>1653</c:v>
                </c:pt>
                <c:pt idx="35">
                  <c:v>1114</c:v>
                </c:pt>
                <c:pt idx="36">
                  <c:v>1619</c:v>
                </c:pt>
                <c:pt idx="37">
                  <c:v>1004</c:v>
                </c:pt>
                <c:pt idx="38">
                  <c:v>1193</c:v>
                </c:pt>
                <c:pt idx="39">
                  <c:v>1349</c:v>
                </c:pt>
                <c:pt idx="40">
                  <c:v>292</c:v>
                </c:pt>
                <c:pt idx="41">
                  <c:v>1309</c:v>
                </c:pt>
                <c:pt idx="42">
                  <c:v>1354</c:v>
                </c:pt>
                <c:pt idx="43">
                  <c:v>1982</c:v>
                </c:pt>
                <c:pt idx="44">
                  <c:v>1934</c:v>
                </c:pt>
                <c:pt idx="45">
                  <c:v>2223</c:v>
                </c:pt>
                <c:pt idx="46">
                  <c:v>1137</c:v>
                </c:pt>
                <c:pt idx="47">
                  <c:v>755</c:v>
                </c:pt>
                <c:pt idx="48">
                  <c:v>537</c:v>
                </c:pt>
                <c:pt idx="49">
                  <c:v>449</c:v>
                </c:pt>
                <c:pt idx="50">
                  <c:v>565</c:v>
                </c:pt>
                <c:pt idx="51">
                  <c:v>1212</c:v>
                </c:pt>
                <c:pt idx="52">
                  <c:v>1020</c:v>
                </c:pt>
                <c:pt idx="53">
                  <c:v>219</c:v>
                </c:pt>
                <c:pt idx="54">
                  <c:v>818</c:v>
                </c:pt>
                <c:pt idx="55">
                  <c:v>717</c:v>
                </c:pt>
                <c:pt idx="56">
                  <c:v>1842</c:v>
                </c:pt>
                <c:pt idx="57">
                  <c:v>1343</c:v>
                </c:pt>
                <c:pt idx="58">
                  <c:v>118</c:v>
                </c:pt>
                <c:pt idx="59">
                  <c:v>-438</c:v>
                </c:pt>
                <c:pt idx="60">
                  <c:v>881</c:v>
                </c:pt>
                <c:pt idx="61">
                  <c:v>628</c:v>
                </c:pt>
                <c:pt idx="62">
                  <c:v>734</c:v>
                </c:pt>
                <c:pt idx="63">
                  <c:v>-369</c:v>
                </c:pt>
                <c:pt idx="64">
                  <c:v>-681</c:v>
                </c:pt>
                <c:pt idx="65">
                  <c:v>-304</c:v>
                </c:pt>
                <c:pt idx="66">
                  <c:v>-602</c:v>
                </c:pt>
                <c:pt idx="67">
                  <c:v>202</c:v>
                </c:pt>
                <c:pt idx="68">
                  <c:v>1185</c:v>
                </c:pt>
                <c:pt idx="69">
                  <c:v>363</c:v>
                </c:pt>
                <c:pt idx="70">
                  <c:v>-242</c:v>
                </c:pt>
                <c:pt idx="71">
                  <c:v>-2915</c:v>
                </c:pt>
                <c:pt idx="72">
                  <c:v>1054</c:v>
                </c:pt>
                <c:pt idx="73">
                  <c:v>305</c:v>
                </c:pt>
                <c:pt idx="74">
                  <c:v>670</c:v>
                </c:pt>
                <c:pt idx="75">
                  <c:v>-262</c:v>
                </c:pt>
                <c:pt idx="76">
                  <c:v>-659</c:v>
                </c:pt>
                <c:pt idx="77">
                  <c:v>-369</c:v>
                </c:pt>
                <c:pt idx="78">
                  <c:v>-15</c:v>
                </c:pt>
                <c:pt idx="79">
                  <c:v>757.5</c:v>
                </c:pt>
                <c:pt idx="80">
                  <c:v>757.5</c:v>
                </c:pt>
                <c:pt idx="81">
                  <c:v>697</c:v>
                </c:pt>
                <c:pt idx="82">
                  <c:v>406</c:v>
                </c:pt>
                <c:pt idx="83">
                  <c:v>-839</c:v>
                </c:pt>
              </c:numCache>
            </c:numRef>
          </c:val>
          <c:smooth val="0"/>
        </c:ser>
        <c:axId val="34670763"/>
        <c:axId val="43601412"/>
      </c:lineChart>
      <c:dateAx>
        <c:axId val="34670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43601412"/>
        <c:crosses val="autoZero"/>
        <c:auto val="0"/>
        <c:majorUnit val="3"/>
        <c:majorTimeUnit val="months"/>
        <c:noMultiLvlLbl val="0"/>
      </c:dateAx>
      <c:valAx>
        <c:axId val="43601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34670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Aantal ooit-gebruikers mei 2003 - augustus 2014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België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Blad1!$A$537:$A$667</c:f>
              <c:strCache>
                <c:ptCount val="131"/>
                <c:pt idx="0">
                  <c:v>38047</c:v>
                </c:pt>
                <c:pt idx="1">
                  <c:v>38078</c:v>
                </c:pt>
                <c:pt idx="2">
                  <c:v>38108</c:v>
                </c:pt>
                <c:pt idx="3">
                  <c:v>38139</c:v>
                </c:pt>
                <c:pt idx="4">
                  <c:v>38169</c:v>
                </c:pt>
                <c:pt idx="5">
                  <c:v>38200</c:v>
                </c:pt>
                <c:pt idx="6">
                  <c:v>38231</c:v>
                </c:pt>
                <c:pt idx="7">
                  <c:v>38261</c:v>
                </c:pt>
                <c:pt idx="8">
                  <c:v>38292</c:v>
                </c:pt>
                <c:pt idx="9">
                  <c:v>38322</c:v>
                </c:pt>
                <c:pt idx="10">
                  <c:v>38353</c:v>
                </c:pt>
                <c:pt idx="11">
                  <c:v>38384</c:v>
                </c:pt>
                <c:pt idx="12">
                  <c:v>38412</c:v>
                </c:pt>
                <c:pt idx="13">
                  <c:v>38443</c:v>
                </c:pt>
                <c:pt idx="14">
                  <c:v>38473</c:v>
                </c:pt>
                <c:pt idx="15">
                  <c:v>38504</c:v>
                </c:pt>
                <c:pt idx="16">
                  <c:v>38534</c:v>
                </c:pt>
                <c:pt idx="17">
                  <c:v>38565</c:v>
                </c:pt>
                <c:pt idx="18">
                  <c:v>38596</c:v>
                </c:pt>
                <c:pt idx="19">
                  <c:v>38626</c:v>
                </c:pt>
                <c:pt idx="20">
                  <c:v>38657</c:v>
                </c:pt>
                <c:pt idx="21">
                  <c:v>38687</c:v>
                </c:pt>
                <c:pt idx="22">
                  <c:v>38718</c:v>
                </c:pt>
                <c:pt idx="23">
                  <c:v>38749</c:v>
                </c:pt>
                <c:pt idx="24">
                  <c:v>38777</c:v>
                </c:pt>
                <c:pt idx="25">
                  <c:v>38808</c:v>
                </c:pt>
                <c:pt idx="26">
                  <c:v>38838</c:v>
                </c:pt>
                <c:pt idx="27">
                  <c:v>38869</c:v>
                </c:pt>
                <c:pt idx="28">
                  <c:v>38899</c:v>
                </c:pt>
                <c:pt idx="29">
                  <c:v>38930</c:v>
                </c:pt>
                <c:pt idx="30">
                  <c:v>38961</c:v>
                </c:pt>
                <c:pt idx="31">
                  <c:v>38991</c:v>
                </c:pt>
                <c:pt idx="32">
                  <c:v>39022</c:v>
                </c:pt>
                <c:pt idx="33">
                  <c:v>39052</c:v>
                </c:pt>
                <c:pt idx="34">
                  <c:v>39083</c:v>
                </c:pt>
                <c:pt idx="35">
                  <c:v>39114</c:v>
                </c:pt>
                <c:pt idx="36">
                  <c:v>39142</c:v>
                </c:pt>
                <c:pt idx="37">
                  <c:v>39173</c:v>
                </c:pt>
                <c:pt idx="38">
                  <c:v>39203</c:v>
                </c:pt>
                <c:pt idx="39">
                  <c:v>39234</c:v>
                </c:pt>
                <c:pt idx="40">
                  <c:v>39264</c:v>
                </c:pt>
                <c:pt idx="41">
                  <c:v>39295</c:v>
                </c:pt>
                <c:pt idx="42">
                  <c:v>39326</c:v>
                </c:pt>
                <c:pt idx="43">
                  <c:v>39356</c:v>
                </c:pt>
                <c:pt idx="44">
                  <c:v>39387</c:v>
                </c:pt>
                <c:pt idx="45">
                  <c:v>39417</c:v>
                </c:pt>
                <c:pt idx="46">
                  <c:v>39448</c:v>
                </c:pt>
                <c:pt idx="47">
                  <c:v>39479</c:v>
                </c:pt>
                <c:pt idx="48">
                  <c:v>39508</c:v>
                </c:pt>
                <c:pt idx="49">
                  <c:v>39539</c:v>
                </c:pt>
                <c:pt idx="50">
                  <c:v>39569</c:v>
                </c:pt>
                <c:pt idx="51">
                  <c:v>39600</c:v>
                </c:pt>
                <c:pt idx="52">
                  <c:v>39630</c:v>
                </c:pt>
                <c:pt idx="53">
                  <c:v>39661</c:v>
                </c:pt>
                <c:pt idx="54">
                  <c:v>39692</c:v>
                </c:pt>
                <c:pt idx="55">
                  <c:v>39722</c:v>
                </c:pt>
                <c:pt idx="56">
                  <c:v>39753</c:v>
                </c:pt>
                <c:pt idx="57">
                  <c:v>39783</c:v>
                </c:pt>
                <c:pt idx="58">
                  <c:v>39814</c:v>
                </c:pt>
                <c:pt idx="59">
                  <c:v>39845</c:v>
                </c:pt>
                <c:pt idx="60">
                  <c:v>39873</c:v>
                </c:pt>
                <c:pt idx="61">
                  <c:v>39904</c:v>
                </c:pt>
                <c:pt idx="62">
                  <c:v>39934</c:v>
                </c:pt>
                <c:pt idx="63">
                  <c:v>39965</c:v>
                </c:pt>
                <c:pt idx="64">
                  <c:v>39995</c:v>
                </c:pt>
                <c:pt idx="65">
                  <c:v>40026</c:v>
                </c:pt>
                <c:pt idx="66">
                  <c:v>40057</c:v>
                </c:pt>
                <c:pt idx="67">
                  <c:v>40087</c:v>
                </c:pt>
                <c:pt idx="68">
                  <c:v>40118</c:v>
                </c:pt>
                <c:pt idx="69">
                  <c:v>40148</c:v>
                </c:pt>
                <c:pt idx="70">
                  <c:v>40179</c:v>
                </c:pt>
                <c:pt idx="71">
                  <c:v>40210</c:v>
                </c:pt>
                <c:pt idx="72">
                  <c:v>40238</c:v>
                </c:pt>
                <c:pt idx="73">
                  <c:v>40269</c:v>
                </c:pt>
                <c:pt idx="74">
                  <c:v>40299</c:v>
                </c:pt>
                <c:pt idx="75">
                  <c:v>40330</c:v>
                </c:pt>
                <c:pt idx="76">
                  <c:v>40360</c:v>
                </c:pt>
                <c:pt idx="77">
                  <c:v>40391</c:v>
                </c:pt>
                <c:pt idx="78">
                  <c:v>40422</c:v>
                </c:pt>
                <c:pt idx="79">
                  <c:v>40452</c:v>
                </c:pt>
                <c:pt idx="80">
                  <c:v>40483</c:v>
                </c:pt>
                <c:pt idx="81">
                  <c:v>40513</c:v>
                </c:pt>
                <c:pt idx="82">
                  <c:v>40544</c:v>
                </c:pt>
                <c:pt idx="83">
                  <c:v>40575</c:v>
                </c:pt>
                <c:pt idx="84">
                  <c:v>40603</c:v>
                </c:pt>
                <c:pt idx="85">
                  <c:v>40634</c:v>
                </c:pt>
                <c:pt idx="86">
                  <c:v>40664</c:v>
                </c:pt>
                <c:pt idx="87">
                  <c:v>40695</c:v>
                </c:pt>
                <c:pt idx="88">
                  <c:v>40725</c:v>
                </c:pt>
                <c:pt idx="89">
                  <c:v>40756</c:v>
                </c:pt>
                <c:pt idx="90">
                  <c:v>40787</c:v>
                </c:pt>
                <c:pt idx="91">
                  <c:v>40817</c:v>
                </c:pt>
                <c:pt idx="92">
                  <c:v>40848</c:v>
                </c:pt>
                <c:pt idx="93">
                  <c:v>40878</c:v>
                </c:pt>
                <c:pt idx="94">
                  <c:v>40909</c:v>
                </c:pt>
                <c:pt idx="95">
                  <c:v>40940</c:v>
                </c:pt>
                <c:pt idx="96">
                  <c:v>40969</c:v>
                </c:pt>
                <c:pt idx="97">
                  <c:v>41000</c:v>
                </c:pt>
                <c:pt idx="98">
                  <c:v>41030</c:v>
                </c:pt>
                <c:pt idx="99">
                  <c:v>41061</c:v>
                </c:pt>
                <c:pt idx="100">
                  <c:v>41091</c:v>
                </c:pt>
                <c:pt idx="101">
                  <c:v>41122</c:v>
                </c:pt>
                <c:pt idx="102">
                  <c:v>41153</c:v>
                </c:pt>
                <c:pt idx="103">
                  <c:v>41183</c:v>
                </c:pt>
                <c:pt idx="104">
                  <c:v>41214</c:v>
                </c:pt>
                <c:pt idx="105">
                  <c:v>41244</c:v>
                </c:pt>
                <c:pt idx="106">
                  <c:v>41275</c:v>
                </c:pt>
                <c:pt idx="107">
                  <c:v>41306</c:v>
                </c:pt>
                <c:pt idx="108">
                  <c:v>41334</c:v>
                </c:pt>
                <c:pt idx="109">
                  <c:v>41365</c:v>
                </c:pt>
                <c:pt idx="110">
                  <c:v>41395</c:v>
                </c:pt>
                <c:pt idx="111">
                  <c:v>41426</c:v>
                </c:pt>
                <c:pt idx="112">
                  <c:v>41456</c:v>
                </c:pt>
                <c:pt idx="113">
                  <c:v>41487</c:v>
                </c:pt>
                <c:pt idx="114">
                  <c:v>41518</c:v>
                </c:pt>
                <c:pt idx="115">
                  <c:v>41548</c:v>
                </c:pt>
                <c:pt idx="116">
                  <c:v>41579</c:v>
                </c:pt>
                <c:pt idx="117">
                  <c:v>41609</c:v>
                </c:pt>
                <c:pt idx="118">
                  <c:v>41640</c:v>
                </c:pt>
                <c:pt idx="119">
                  <c:v>41671</c:v>
                </c:pt>
                <c:pt idx="120">
                  <c:v>41699</c:v>
                </c:pt>
                <c:pt idx="121">
                  <c:v>41730</c:v>
                </c:pt>
                <c:pt idx="122">
                  <c:v>41760</c:v>
                </c:pt>
                <c:pt idx="123">
                  <c:v>41791</c:v>
                </c:pt>
                <c:pt idx="124">
                  <c:v>41821</c:v>
                </c:pt>
                <c:pt idx="125">
                  <c:v>41852</c:v>
                </c:pt>
                <c:pt idx="126">
                  <c:v>41883</c:v>
                </c:pt>
                <c:pt idx="127">
                  <c:v>41913</c:v>
                </c:pt>
                <c:pt idx="128">
                  <c:v>41944</c:v>
                </c:pt>
                <c:pt idx="129">
                  <c:v>41974</c:v>
                </c:pt>
                <c:pt idx="130">
                  <c:v>42005</c:v>
                </c:pt>
              </c:strCache>
            </c:strRef>
          </c:cat>
          <c:val>
            <c:numRef>
              <c:f>Blad1!$E$537:$E$667</c:f>
              <c:numCache>
                <c:ptCount val="131"/>
                <c:pt idx="0">
                  <c:v>40811</c:v>
                </c:pt>
                <c:pt idx="1">
                  <c:v>47521</c:v>
                </c:pt>
                <c:pt idx="2">
                  <c:v>56237</c:v>
                </c:pt>
                <c:pt idx="3">
                  <c:v>65709</c:v>
                </c:pt>
                <c:pt idx="4">
                  <c:v>73065</c:v>
                </c:pt>
                <c:pt idx="5">
                  <c:v>82440</c:v>
                </c:pt>
                <c:pt idx="6">
                  <c:v>94545</c:v>
                </c:pt>
                <c:pt idx="7">
                  <c:v>104262</c:v>
                </c:pt>
                <c:pt idx="8">
                  <c:v>112254.5</c:v>
                </c:pt>
                <c:pt idx="9">
                  <c:v>120247</c:v>
                </c:pt>
                <c:pt idx="10">
                  <c:v>129053</c:v>
                </c:pt>
                <c:pt idx="11">
                  <c:v>137403</c:v>
                </c:pt>
                <c:pt idx="12">
                  <c:v>147463</c:v>
                </c:pt>
                <c:pt idx="13">
                  <c:v>157591</c:v>
                </c:pt>
                <c:pt idx="14">
                  <c:v>168262</c:v>
                </c:pt>
                <c:pt idx="15">
                  <c:v>180359</c:v>
                </c:pt>
                <c:pt idx="16">
                  <c:v>189660</c:v>
                </c:pt>
                <c:pt idx="17">
                  <c:v>201994</c:v>
                </c:pt>
                <c:pt idx="18">
                  <c:v>217165</c:v>
                </c:pt>
                <c:pt idx="19">
                  <c:v>230155</c:v>
                </c:pt>
                <c:pt idx="20">
                  <c:v>241262</c:v>
                </c:pt>
                <c:pt idx="21">
                  <c:v>251182</c:v>
                </c:pt>
                <c:pt idx="22">
                  <c:v>263775</c:v>
                </c:pt>
                <c:pt idx="23">
                  <c:v>275284</c:v>
                </c:pt>
                <c:pt idx="24">
                  <c:v>289374.5</c:v>
                </c:pt>
                <c:pt idx="25">
                  <c:v>303465</c:v>
                </c:pt>
                <c:pt idx="26">
                  <c:v>314931</c:v>
                </c:pt>
                <c:pt idx="27">
                  <c:v>330650</c:v>
                </c:pt>
                <c:pt idx="28">
                  <c:v>342748</c:v>
                </c:pt>
                <c:pt idx="29">
                  <c:v>358108</c:v>
                </c:pt>
                <c:pt idx="30">
                  <c:v>375315</c:v>
                </c:pt>
                <c:pt idx="31">
                  <c:v>392395</c:v>
                </c:pt>
                <c:pt idx="32">
                  <c:v>407461</c:v>
                </c:pt>
                <c:pt idx="33">
                  <c:v>418383</c:v>
                </c:pt>
                <c:pt idx="34">
                  <c:v>433561</c:v>
                </c:pt>
                <c:pt idx="35">
                  <c:v>447225</c:v>
                </c:pt>
                <c:pt idx="36">
                  <c:v>463016</c:v>
                </c:pt>
                <c:pt idx="37">
                  <c:v>477480</c:v>
                </c:pt>
                <c:pt idx="38">
                  <c:v>492862</c:v>
                </c:pt>
                <c:pt idx="39">
                  <c:v>509358</c:v>
                </c:pt>
                <c:pt idx="40">
                  <c:v>523484</c:v>
                </c:pt>
                <c:pt idx="41">
                  <c:v>539819</c:v>
                </c:pt>
                <c:pt idx="42">
                  <c:v>557299</c:v>
                </c:pt>
                <c:pt idx="43">
                  <c:v>575765</c:v>
                </c:pt>
                <c:pt idx="44">
                  <c:v>590566</c:v>
                </c:pt>
                <c:pt idx="45">
                  <c:v>598375</c:v>
                </c:pt>
                <c:pt idx="46">
                  <c:v>613356</c:v>
                </c:pt>
                <c:pt idx="47">
                  <c:v>627740</c:v>
                </c:pt>
                <c:pt idx="48">
                  <c:v>640192</c:v>
                </c:pt>
                <c:pt idx="49">
                  <c:v>655896</c:v>
                </c:pt>
                <c:pt idx="50">
                  <c:v>669458</c:v>
                </c:pt>
                <c:pt idx="51">
                  <c:v>684453</c:v>
                </c:pt>
                <c:pt idx="52">
                  <c:v>698113</c:v>
                </c:pt>
                <c:pt idx="53">
                  <c:v>712264</c:v>
                </c:pt>
                <c:pt idx="54">
                  <c:v>730882</c:v>
                </c:pt>
                <c:pt idx="55">
                  <c:v>746729</c:v>
                </c:pt>
                <c:pt idx="56">
                  <c:v>759489</c:v>
                </c:pt>
                <c:pt idx="57">
                  <c:v>772460</c:v>
                </c:pt>
                <c:pt idx="58">
                  <c:v>785824</c:v>
                </c:pt>
                <c:pt idx="59">
                  <c:v>799176</c:v>
                </c:pt>
                <c:pt idx="60">
                  <c:v>814778</c:v>
                </c:pt>
                <c:pt idx="61">
                  <c:v>829923</c:v>
                </c:pt>
                <c:pt idx="62">
                  <c:v>846810</c:v>
                </c:pt>
                <c:pt idx="63">
                  <c:v>865386</c:v>
                </c:pt>
                <c:pt idx="64">
                  <c:v>881866</c:v>
                </c:pt>
                <c:pt idx="65">
                  <c:v>897790</c:v>
                </c:pt>
                <c:pt idx="66">
                  <c:v>918735</c:v>
                </c:pt>
                <c:pt idx="67">
                  <c:v>936296</c:v>
                </c:pt>
                <c:pt idx="68">
                  <c:v>950219</c:v>
                </c:pt>
                <c:pt idx="69">
                  <c:v>961671</c:v>
                </c:pt>
                <c:pt idx="70">
                  <c:v>975611</c:v>
                </c:pt>
                <c:pt idx="71">
                  <c:v>989278</c:v>
                </c:pt>
                <c:pt idx="72">
                  <c:v>1006157</c:v>
                </c:pt>
                <c:pt idx="73">
                  <c:v>1020352</c:v>
                </c:pt>
                <c:pt idx="74">
                  <c:v>1033644</c:v>
                </c:pt>
                <c:pt idx="75">
                  <c:v>1049152</c:v>
                </c:pt>
                <c:pt idx="76">
                  <c:v>1062181</c:v>
                </c:pt>
                <c:pt idx="77">
                  <c:v>1077162</c:v>
                </c:pt>
                <c:pt idx="78">
                  <c:v>1094137</c:v>
                </c:pt>
                <c:pt idx="79">
                  <c:v>1110051</c:v>
                </c:pt>
                <c:pt idx="80">
                  <c:v>1122727</c:v>
                </c:pt>
                <c:pt idx="81">
                  <c:v>1133253</c:v>
                </c:pt>
                <c:pt idx="82">
                  <c:v>1146491</c:v>
                </c:pt>
                <c:pt idx="83">
                  <c:v>1159349</c:v>
                </c:pt>
                <c:pt idx="84">
                  <c:v>1174849</c:v>
                </c:pt>
                <c:pt idx="85">
                  <c:v>1187885</c:v>
                </c:pt>
                <c:pt idx="86">
                  <c:v>1203259</c:v>
                </c:pt>
                <c:pt idx="87">
                  <c:v>1215916</c:v>
                </c:pt>
                <c:pt idx="88">
                  <c:v>1225623</c:v>
                </c:pt>
                <c:pt idx="89">
                  <c:v>1238787</c:v>
                </c:pt>
                <c:pt idx="90">
                  <c:v>1254297</c:v>
                </c:pt>
                <c:pt idx="91">
                  <c:v>1268762</c:v>
                </c:pt>
                <c:pt idx="92">
                  <c:v>1281360</c:v>
                </c:pt>
                <c:pt idx="93">
                  <c:v>1291596</c:v>
                </c:pt>
                <c:pt idx="94">
                  <c:v>1304055</c:v>
                </c:pt>
                <c:pt idx="95">
                  <c:v>1315138</c:v>
                </c:pt>
                <c:pt idx="96">
                  <c:v>1327957</c:v>
                </c:pt>
                <c:pt idx="97">
                  <c:v>1339504</c:v>
                </c:pt>
                <c:pt idx="98">
                  <c:v>1351313</c:v>
                </c:pt>
                <c:pt idx="99">
                  <c:v>1363857</c:v>
                </c:pt>
                <c:pt idx="100">
                  <c:v>1374790</c:v>
                </c:pt>
                <c:pt idx="101">
                  <c:v>1388464</c:v>
                </c:pt>
                <c:pt idx="102">
                  <c:v>1403060</c:v>
                </c:pt>
                <c:pt idx="103">
                  <c:v>1417881</c:v>
                </c:pt>
                <c:pt idx="104">
                  <c:v>1429946</c:v>
                </c:pt>
                <c:pt idx="105">
                  <c:v>1440344</c:v>
                </c:pt>
                <c:pt idx="106">
                  <c:v>1451000</c:v>
                </c:pt>
                <c:pt idx="107">
                  <c:v>1460508</c:v>
                </c:pt>
                <c:pt idx="108">
                  <c:v>1471447</c:v>
                </c:pt>
                <c:pt idx="109">
                  <c:v>1482798</c:v>
                </c:pt>
                <c:pt idx="110">
                  <c:v>1494083</c:v>
                </c:pt>
                <c:pt idx="111">
                  <c:v>1504923</c:v>
                </c:pt>
                <c:pt idx="112">
                  <c:v>1516218</c:v>
                </c:pt>
                <c:pt idx="113">
                  <c:v>1529235</c:v>
                </c:pt>
                <c:pt idx="114">
                  <c:v>1545460</c:v>
                </c:pt>
                <c:pt idx="115">
                  <c:v>1562699</c:v>
                </c:pt>
                <c:pt idx="116">
                  <c:v>1575342</c:v>
                </c:pt>
                <c:pt idx="117">
                  <c:v>1588984</c:v>
                </c:pt>
                <c:pt idx="118">
                  <c:v>1600189</c:v>
                </c:pt>
                <c:pt idx="119">
                  <c:v>1610177</c:v>
                </c:pt>
                <c:pt idx="120">
                  <c:v>1621584</c:v>
                </c:pt>
                <c:pt idx="121">
                  <c:v>1632220</c:v>
                </c:pt>
                <c:pt idx="122">
                  <c:v>1642615</c:v>
                </c:pt>
                <c:pt idx="123">
                  <c:v>1653337</c:v>
                </c:pt>
                <c:pt idx="124">
                  <c:v>1663306</c:v>
                </c:pt>
                <c:pt idx="125">
                  <c:v>1673926</c:v>
                </c:pt>
                <c:pt idx="126">
                  <c:v>1684480</c:v>
                </c:pt>
                <c:pt idx="127">
                  <c:v>1698420</c:v>
                </c:pt>
                <c:pt idx="128">
                  <c:v>1711854</c:v>
                </c:pt>
                <c:pt idx="129">
                  <c:v>1720615</c:v>
                </c:pt>
                <c:pt idx="130">
                  <c:v>1732012</c:v>
                </c:pt>
              </c:numCache>
            </c:numRef>
          </c:val>
          <c:smooth val="0"/>
        </c:ser>
        <c:ser>
          <c:idx val="0"/>
          <c:order val="1"/>
          <c:tx>
            <c:v>Vlaams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Blad1!$A$537:$A$667</c:f>
              <c:strCache>
                <c:ptCount val="131"/>
                <c:pt idx="0">
                  <c:v>38047</c:v>
                </c:pt>
                <c:pt idx="1">
                  <c:v>38078</c:v>
                </c:pt>
                <c:pt idx="2">
                  <c:v>38108</c:v>
                </c:pt>
                <c:pt idx="3">
                  <c:v>38139</c:v>
                </c:pt>
                <c:pt idx="4">
                  <c:v>38169</c:v>
                </c:pt>
                <c:pt idx="5">
                  <c:v>38200</c:v>
                </c:pt>
                <c:pt idx="6">
                  <c:v>38231</c:v>
                </c:pt>
                <c:pt idx="7">
                  <c:v>38261</c:v>
                </c:pt>
                <c:pt idx="8">
                  <c:v>38292</c:v>
                </c:pt>
                <c:pt idx="9">
                  <c:v>38322</c:v>
                </c:pt>
                <c:pt idx="10">
                  <c:v>38353</c:v>
                </c:pt>
                <c:pt idx="11">
                  <c:v>38384</c:v>
                </c:pt>
                <c:pt idx="12">
                  <c:v>38412</c:v>
                </c:pt>
                <c:pt idx="13">
                  <c:v>38443</c:v>
                </c:pt>
                <c:pt idx="14">
                  <c:v>38473</c:v>
                </c:pt>
                <c:pt idx="15">
                  <c:v>38504</c:v>
                </c:pt>
                <c:pt idx="16">
                  <c:v>38534</c:v>
                </c:pt>
                <c:pt idx="17">
                  <c:v>38565</c:v>
                </c:pt>
                <c:pt idx="18">
                  <c:v>38596</c:v>
                </c:pt>
                <c:pt idx="19">
                  <c:v>38626</c:v>
                </c:pt>
                <c:pt idx="20">
                  <c:v>38657</c:v>
                </c:pt>
                <c:pt idx="21">
                  <c:v>38687</c:v>
                </c:pt>
                <c:pt idx="22">
                  <c:v>38718</c:v>
                </c:pt>
                <c:pt idx="23">
                  <c:v>38749</c:v>
                </c:pt>
                <c:pt idx="24">
                  <c:v>38777</c:v>
                </c:pt>
                <c:pt idx="25">
                  <c:v>38808</c:v>
                </c:pt>
                <c:pt idx="26">
                  <c:v>38838</c:v>
                </c:pt>
                <c:pt idx="27">
                  <c:v>38869</c:v>
                </c:pt>
                <c:pt idx="28">
                  <c:v>38899</c:v>
                </c:pt>
                <c:pt idx="29">
                  <c:v>38930</c:v>
                </c:pt>
                <c:pt idx="30">
                  <c:v>38961</c:v>
                </c:pt>
                <c:pt idx="31">
                  <c:v>38991</c:v>
                </c:pt>
                <c:pt idx="32">
                  <c:v>39022</c:v>
                </c:pt>
                <c:pt idx="33">
                  <c:v>39052</c:v>
                </c:pt>
                <c:pt idx="34">
                  <c:v>39083</c:v>
                </c:pt>
                <c:pt idx="35">
                  <c:v>39114</c:v>
                </c:pt>
                <c:pt idx="36">
                  <c:v>39142</c:v>
                </c:pt>
                <c:pt idx="37">
                  <c:v>39173</c:v>
                </c:pt>
                <c:pt idx="38">
                  <c:v>39203</c:v>
                </c:pt>
                <c:pt idx="39">
                  <c:v>39234</c:v>
                </c:pt>
                <c:pt idx="40">
                  <c:v>39264</c:v>
                </c:pt>
                <c:pt idx="41">
                  <c:v>39295</c:v>
                </c:pt>
                <c:pt idx="42">
                  <c:v>39326</c:v>
                </c:pt>
                <c:pt idx="43">
                  <c:v>39356</c:v>
                </c:pt>
                <c:pt idx="44">
                  <c:v>39387</c:v>
                </c:pt>
                <c:pt idx="45">
                  <c:v>39417</c:v>
                </c:pt>
                <c:pt idx="46">
                  <c:v>39448</c:v>
                </c:pt>
                <c:pt idx="47">
                  <c:v>39479</c:v>
                </c:pt>
                <c:pt idx="48">
                  <c:v>39508</c:v>
                </c:pt>
                <c:pt idx="49">
                  <c:v>39539</c:v>
                </c:pt>
                <c:pt idx="50">
                  <c:v>39569</c:v>
                </c:pt>
                <c:pt idx="51">
                  <c:v>39600</c:v>
                </c:pt>
                <c:pt idx="52">
                  <c:v>39630</c:v>
                </c:pt>
                <c:pt idx="53">
                  <c:v>39661</c:v>
                </c:pt>
                <c:pt idx="54">
                  <c:v>39692</c:v>
                </c:pt>
                <c:pt idx="55">
                  <c:v>39722</c:v>
                </c:pt>
                <c:pt idx="56">
                  <c:v>39753</c:v>
                </c:pt>
                <c:pt idx="57">
                  <c:v>39783</c:v>
                </c:pt>
                <c:pt idx="58">
                  <c:v>39814</c:v>
                </c:pt>
                <c:pt idx="59">
                  <c:v>39845</c:v>
                </c:pt>
                <c:pt idx="60">
                  <c:v>39873</c:v>
                </c:pt>
                <c:pt idx="61">
                  <c:v>39904</c:v>
                </c:pt>
                <c:pt idx="62">
                  <c:v>39934</c:v>
                </c:pt>
                <c:pt idx="63">
                  <c:v>39965</c:v>
                </c:pt>
                <c:pt idx="64">
                  <c:v>39995</c:v>
                </c:pt>
                <c:pt idx="65">
                  <c:v>40026</c:v>
                </c:pt>
                <c:pt idx="66">
                  <c:v>40057</c:v>
                </c:pt>
                <c:pt idx="67">
                  <c:v>40087</c:v>
                </c:pt>
                <c:pt idx="68">
                  <c:v>40118</c:v>
                </c:pt>
                <c:pt idx="69">
                  <c:v>40148</c:v>
                </c:pt>
                <c:pt idx="70">
                  <c:v>40179</c:v>
                </c:pt>
                <c:pt idx="71">
                  <c:v>40210</c:v>
                </c:pt>
                <c:pt idx="72">
                  <c:v>40238</c:v>
                </c:pt>
                <c:pt idx="73">
                  <c:v>40269</c:v>
                </c:pt>
                <c:pt idx="74">
                  <c:v>40299</c:v>
                </c:pt>
                <c:pt idx="75">
                  <c:v>40330</c:v>
                </c:pt>
                <c:pt idx="76">
                  <c:v>40360</c:v>
                </c:pt>
                <c:pt idx="77">
                  <c:v>40391</c:v>
                </c:pt>
                <c:pt idx="78">
                  <c:v>40422</c:v>
                </c:pt>
                <c:pt idx="79">
                  <c:v>40452</c:v>
                </c:pt>
                <c:pt idx="80">
                  <c:v>40483</c:v>
                </c:pt>
                <c:pt idx="81">
                  <c:v>40513</c:v>
                </c:pt>
                <c:pt idx="82">
                  <c:v>40544</c:v>
                </c:pt>
                <c:pt idx="83">
                  <c:v>40575</c:v>
                </c:pt>
                <c:pt idx="84">
                  <c:v>40603</c:v>
                </c:pt>
                <c:pt idx="85">
                  <c:v>40634</c:v>
                </c:pt>
                <c:pt idx="86">
                  <c:v>40664</c:v>
                </c:pt>
                <c:pt idx="87">
                  <c:v>40695</c:v>
                </c:pt>
                <c:pt idx="88">
                  <c:v>40725</c:v>
                </c:pt>
                <c:pt idx="89">
                  <c:v>40756</c:v>
                </c:pt>
                <c:pt idx="90">
                  <c:v>40787</c:v>
                </c:pt>
                <c:pt idx="91">
                  <c:v>40817</c:v>
                </c:pt>
                <c:pt idx="92">
                  <c:v>40848</c:v>
                </c:pt>
                <c:pt idx="93">
                  <c:v>40878</c:v>
                </c:pt>
                <c:pt idx="94">
                  <c:v>40909</c:v>
                </c:pt>
                <c:pt idx="95">
                  <c:v>40940</c:v>
                </c:pt>
                <c:pt idx="96">
                  <c:v>40969</c:v>
                </c:pt>
                <c:pt idx="97">
                  <c:v>41000</c:v>
                </c:pt>
                <c:pt idx="98">
                  <c:v>41030</c:v>
                </c:pt>
                <c:pt idx="99">
                  <c:v>41061</c:v>
                </c:pt>
                <c:pt idx="100">
                  <c:v>41091</c:v>
                </c:pt>
                <c:pt idx="101">
                  <c:v>41122</c:v>
                </c:pt>
                <c:pt idx="102">
                  <c:v>41153</c:v>
                </c:pt>
                <c:pt idx="103">
                  <c:v>41183</c:v>
                </c:pt>
                <c:pt idx="104">
                  <c:v>41214</c:v>
                </c:pt>
                <c:pt idx="105">
                  <c:v>41244</c:v>
                </c:pt>
                <c:pt idx="106">
                  <c:v>41275</c:v>
                </c:pt>
                <c:pt idx="107">
                  <c:v>41306</c:v>
                </c:pt>
                <c:pt idx="108">
                  <c:v>41334</c:v>
                </c:pt>
                <c:pt idx="109">
                  <c:v>41365</c:v>
                </c:pt>
                <c:pt idx="110">
                  <c:v>41395</c:v>
                </c:pt>
                <c:pt idx="111">
                  <c:v>41426</c:v>
                </c:pt>
                <c:pt idx="112">
                  <c:v>41456</c:v>
                </c:pt>
                <c:pt idx="113">
                  <c:v>41487</c:v>
                </c:pt>
                <c:pt idx="114">
                  <c:v>41518</c:v>
                </c:pt>
                <c:pt idx="115">
                  <c:v>41548</c:v>
                </c:pt>
                <c:pt idx="116">
                  <c:v>41579</c:v>
                </c:pt>
                <c:pt idx="117">
                  <c:v>41609</c:v>
                </c:pt>
                <c:pt idx="118">
                  <c:v>41640</c:v>
                </c:pt>
                <c:pt idx="119">
                  <c:v>41671</c:v>
                </c:pt>
                <c:pt idx="120">
                  <c:v>41699</c:v>
                </c:pt>
                <c:pt idx="121">
                  <c:v>41730</c:v>
                </c:pt>
                <c:pt idx="122">
                  <c:v>41760</c:v>
                </c:pt>
                <c:pt idx="123">
                  <c:v>41791</c:v>
                </c:pt>
                <c:pt idx="124">
                  <c:v>41821</c:v>
                </c:pt>
                <c:pt idx="125">
                  <c:v>41852</c:v>
                </c:pt>
                <c:pt idx="126">
                  <c:v>41883</c:v>
                </c:pt>
                <c:pt idx="127">
                  <c:v>41913</c:v>
                </c:pt>
                <c:pt idx="128">
                  <c:v>41944</c:v>
                </c:pt>
                <c:pt idx="129">
                  <c:v>41974</c:v>
                </c:pt>
                <c:pt idx="130">
                  <c:v>42005</c:v>
                </c:pt>
              </c:strCache>
            </c:strRef>
          </c:cat>
          <c:val>
            <c:numRef>
              <c:f>Blad1!$B$537:$B$667</c:f>
              <c:numCache>
                <c:ptCount val="131"/>
                <c:pt idx="0">
                  <c:v>31623</c:v>
                </c:pt>
                <c:pt idx="1">
                  <c:v>36021</c:v>
                </c:pt>
                <c:pt idx="2">
                  <c:v>41983</c:v>
                </c:pt>
                <c:pt idx="3">
                  <c:v>48480</c:v>
                </c:pt>
                <c:pt idx="4">
                  <c:v>53706</c:v>
                </c:pt>
                <c:pt idx="5">
                  <c:v>60275</c:v>
                </c:pt>
                <c:pt idx="6">
                  <c:v>68720</c:v>
                </c:pt>
                <c:pt idx="7">
                  <c:v>75496</c:v>
                </c:pt>
                <c:pt idx="8">
                  <c:v>81018.5</c:v>
                </c:pt>
                <c:pt idx="9">
                  <c:v>86541</c:v>
                </c:pt>
                <c:pt idx="10">
                  <c:v>92813</c:v>
                </c:pt>
                <c:pt idx="11">
                  <c:v>98821</c:v>
                </c:pt>
                <c:pt idx="12">
                  <c:v>106155</c:v>
                </c:pt>
                <c:pt idx="13">
                  <c:v>113112</c:v>
                </c:pt>
                <c:pt idx="14">
                  <c:v>120391</c:v>
                </c:pt>
                <c:pt idx="15">
                  <c:v>128880</c:v>
                </c:pt>
                <c:pt idx="16">
                  <c:v>135422</c:v>
                </c:pt>
                <c:pt idx="17">
                  <c:v>144065</c:v>
                </c:pt>
                <c:pt idx="18">
                  <c:v>154821</c:v>
                </c:pt>
                <c:pt idx="19">
                  <c:v>164018</c:v>
                </c:pt>
                <c:pt idx="20">
                  <c:v>171632</c:v>
                </c:pt>
                <c:pt idx="21">
                  <c:v>178467</c:v>
                </c:pt>
                <c:pt idx="22">
                  <c:v>186994</c:v>
                </c:pt>
                <c:pt idx="23">
                  <c:v>194802</c:v>
                </c:pt>
                <c:pt idx="24">
                  <c:v>203773</c:v>
                </c:pt>
                <c:pt idx="25">
                  <c:v>212744</c:v>
                </c:pt>
                <c:pt idx="26">
                  <c:v>219892</c:v>
                </c:pt>
                <c:pt idx="27">
                  <c:v>229751</c:v>
                </c:pt>
                <c:pt idx="28">
                  <c:v>237117</c:v>
                </c:pt>
                <c:pt idx="29">
                  <c:v>246539</c:v>
                </c:pt>
                <c:pt idx="30">
                  <c:v>256740</c:v>
                </c:pt>
                <c:pt idx="31">
                  <c:v>266893</c:v>
                </c:pt>
                <c:pt idx="32">
                  <c:v>276033</c:v>
                </c:pt>
                <c:pt idx="33">
                  <c:v>282383</c:v>
                </c:pt>
                <c:pt idx="34">
                  <c:v>291269</c:v>
                </c:pt>
                <c:pt idx="35">
                  <c:v>299357</c:v>
                </c:pt>
                <c:pt idx="36">
                  <c:v>309019</c:v>
                </c:pt>
                <c:pt idx="37">
                  <c:v>317511</c:v>
                </c:pt>
                <c:pt idx="38">
                  <c:v>326596</c:v>
                </c:pt>
                <c:pt idx="39">
                  <c:v>336503</c:v>
                </c:pt>
                <c:pt idx="40">
                  <c:v>344635</c:v>
                </c:pt>
                <c:pt idx="41">
                  <c:v>354146</c:v>
                </c:pt>
                <c:pt idx="42">
                  <c:v>364376</c:v>
                </c:pt>
                <c:pt idx="43">
                  <c:v>375502</c:v>
                </c:pt>
                <c:pt idx="44">
                  <c:v>384239</c:v>
                </c:pt>
                <c:pt idx="45">
                  <c:v>388851</c:v>
                </c:pt>
                <c:pt idx="46">
                  <c:v>397666</c:v>
                </c:pt>
                <c:pt idx="47">
                  <c:v>405528</c:v>
                </c:pt>
                <c:pt idx="48">
                  <c:v>412716</c:v>
                </c:pt>
                <c:pt idx="49">
                  <c:v>421819</c:v>
                </c:pt>
                <c:pt idx="50">
                  <c:v>429265</c:v>
                </c:pt>
                <c:pt idx="51">
                  <c:v>437445</c:v>
                </c:pt>
                <c:pt idx="52">
                  <c:v>444695</c:v>
                </c:pt>
                <c:pt idx="53">
                  <c:v>452290</c:v>
                </c:pt>
                <c:pt idx="54">
                  <c:v>462363</c:v>
                </c:pt>
                <c:pt idx="55">
                  <c:v>471147</c:v>
                </c:pt>
                <c:pt idx="56">
                  <c:v>478369</c:v>
                </c:pt>
                <c:pt idx="57">
                  <c:v>486179</c:v>
                </c:pt>
                <c:pt idx="58">
                  <c:v>493648</c:v>
                </c:pt>
                <c:pt idx="59">
                  <c:v>501235</c:v>
                </c:pt>
                <c:pt idx="60">
                  <c:v>510065</c:v>
                </c:pt>
                <c:pt idx="61">
                  <c:v>518544</c:v>
                </c:pt>
                <c:pt idx="62">
                  <c:v>527974</c:v>
                </c:pt>
                <c:pt idx="63">
                  <c:v>538187</c:v>
                </c:pt>
                <c:pt idx="64">
                  <c:v>546778</c:v>
                </c:pt>
                <c:pt idx="65">
                  <c:v>555415</c:v>
                </c:pt>
                <c:pt idx="66">
                  <c:v>566760</c:v>
                </c:pt>
                <c:pt idx="67">
                  <c:v>576396</c:v>
                </c:pt>
                <c:pt idx="68">
                  <c:v>584182</c:v>
                </c:pt>
                <c:pt idx="69">
                  <c:v>590778</c:v>
                </c:pt>
                <c:pt idx="70">
                  <c:v>598715</c:v>
                </c:pt>
                <c:pt idx="71">
                  <c:v>606381</c:v>
                </c:pt>
                <c:pt idx="72">
                  <c:v>615916</c:v>
                </c:pt>
                <c:pt idx="73">
                  <c:v>623601</c:v>
                </c:pt>
                <c:pt idx="74">
                  <c:v>630746</c:v>
                </c:pt>
                <c:pt idx="75">
                  <c:v>639041</c:v>
                </c:pt>
                <c:pt idx="76">
                  <c:v>645837</c:v>
                </c:pt>
                <c:pt idx="77">
                  <c:v>654109</c:v>
                </c:pt>
                <c:pt idx="78">
                  <c:v>663531</c:v>
                </c:pt>
                <c:pt idx="79">
                  <c:v>672582</c:v>
                </c:pt>
                <c:pt idx="80">
                  <c:v>679871</c:v>
                </c:pt>
                <c:pt idx="81">
                  <c:v>685977</c:v>
                </c:pt>
                <c:pt idx="82">
                  <c:v>693868</c:v>
                </c:pt>
                <c:pt idx="83">
                  <c:v>701266</c:v>
                </c:pt>
                <c:pt idx="84">
                  <c:v>710102</c:v>
                </c:pt>
                <c:pt idx="85">
                  <c:v>717342</c:v>
                </c:pt>
                <c:pt idx="86">
                  <c:v>725932</c:v>
                </c:pt>
                <c:pt idx="87">
                  <c:v>732933</c:v>
                </c:pt>
                <c:pt idx="88">
                  <c:v>738304</c:v>
                </c:pt>
                <c:pt idx="89">
                  <c:v>745718</c:v>
                </c:pt>
                <c:pt idx="90">
                  <c:v>754296</c:v>
                </c:pt>
                <c:pt idx="91">
                  <c:v>762416</c:v>
                </c:pt>
                <c:pt idx="92">
                  <c:v>769613</c:v>
                </c:pt>
                <c:pt idx="93">
                  <c:v>775489</c:v>
                </c:pt>
                <c:pt idx="94">
                  <c:v>782644</c:v>
                </c:pt>
                <c:pt idx="95">
                  <c:v>789063</c:v>
                </c:pt>
                <c:pt idx="96">
                  <c:v>796322</c:v>
                </c:pt>
                <c:pt idx="97">
                  <c:v>802845</c:v>
                </c:pt>
                <c:pt idx="98">
                  <c:v>809522</c:v>
                </c:pt>
                <c:pt idx="99">
                  <c:v>816668</c:v>
                </c:pt>
                <c:pt idx="100">
                  <c:v>822751</c:v>
                </c:pt>
                <c:pt idx="101">
                  <c:v>830212</c:v>
                </c:pt>
                <c:pt idx="102">
                  <c:v>838520</c:v>
                </c:pt>
                <c:pt idx="103">
                  <c:v>846986</c:v>
                </c:pt>
                <c:pt idx="104">
                  <c:v>853961</c:v>
                </c:pt>
                <c:pt idx="105">
                  <c:v>860109</c:v>
                </c:pt>
                <c:pt idx="106">
                  <c:v>866437</c:v>
                </c:pt>
                <c:pt idx="107">
                  <c:v>872074</c:v>
                </c:pt>
                <c:pt idx="108">
                  <c:v>878549</c:v>
                </c:pt>
                <c:pt idx="109">
                  <c:v>885193</c:v>
                </c:pt>
                <c:pt idx="110">
                  <c:v>891692</c:v>
                </c:pt>
                <c:pt idx="111">
                  <c:v>897932</c:v>
                </c:pt>
                <c:pt idx="112">
                  <c:v>904445</c:v>
                </c:pt>
                <c:pt idx="113">
                  <c:v>912442</c:v>
                </c:pt>
                <c:pt idx="114">
                  <c:v>922597</c:v>
                </c:pt>
                <c:pt idx="115">
                  <c:v>933793</c:v>
                </c:pt>
                <c:pt idx="116">
                  <c:v>942049</c:v>
                </c:pt>
                <c:pt idx="117">
                  <c:v>950839</c:v>
                </c:pt>
                <c:pt idx="118">
                  <c:v>957733</c:v>
                </c:pt>
                <c:pt idx="119">
                  <c:v>963853</c:v>
                </c:pt>
                <c:pt idx="120">
                  <c:v>970699</c:v>
                </c:pt>
                <c:pt idx="121">
                  <c:v>977232</c:v>
                </c:pt>
                <c:pt idx="122">
                  <c:v>983620</c:v>
                </c:pt>
                <c:pt idx="123">
                  <c:v>990237</c:v>
                </c:pt>
                <c:pt idx="124">
                  <c:v>996370</c:v>
                </c:pt>
                <c:pt idx="125">
                  <c:v>1003024</c:v>
                </c:pt>
                <c:pt idx="126">
                  <c:v>1009612</c:v>
                </c:pt>
                <c:pt idx="127">
                  <c:v>1017973</c:v>
                </c:pt>
                <c:pt idx="128">
                  <c:v>1026274</c:v>
                </c:pt>
                <c:pt idx="129">
                  <c:v>1031757</c:v>
                </c:pt>
                <c:pt idx="130">
                  <c:v>1039071</c:v>
                </c:pt>
              </c:numCache>
            </c:numRef>
          </c:val>
          <c:smooth val="0"/>
        </c:ser>
        <c:ser>
          <c:idx val="2"/>
          <c:order val="2"/>
          <c:tx>
            <c:v>Waals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Blad1!$A$537:$A$667</c:f>
              <c:strCache>
                <c:ptCount val="131"/>
                <c:pt idx="0">
                  <c:v>38047</c:v>
                </c:pt>
                <c:pt idx="1">
                  <c:v>38078</c:v>
                </c:pt>
                <c:pt idx="2">
                  <c:v>38108</c:v>
                </c:pt>
                <c:pt idx="3">
                  <c:v>38139</c:v>
                </c:pt>
                <c:pt idx="4">
                  <c:v>38169</c:v>
                </c:pt>
                <c:pt idx="5">
                  <c:v>38200</c:v>
                </c:pt>
                <c:pt idx="6">
                  <c:v>38231</c:v>
                </c:pt>
                <c:pt idx="7">
                  <c:v>38261</c:v>
                </c:pt>
                <c:pt idx="8">
                  <c:v>38292</c:v>
                </c:pt>
                <c:pt idx="9">
                  <c:v>38322</c:v>
                </c:pt>
                <c:pt idx="10">
                  <c:v>38353</c:v>
                </c:pt>
                <c:pt idx="11">
                  <c:v>38384</c:v>
                </c:pt>
                <c:pt idx="12">
                  <c:v>38412</c:v>
                </c:pt>
                <c:pt idx="13">
                  <c:v>38443</c:v>
                </c:pt>
                <c:pt idx="14">
                  <c:v>38473</c:v>
                </c:pt>
                <c:pt idx="15">
                  <c:v>38504</c:v>
                </c:pt>
                <c:pt idx="16">
                  <c:v>38534</c:v>
                </c:pt>
                <c:pt idx="17">
                  <c:v>38565</c:v>
                </c:pt>
                <c:pt idx="18">
                  <c:v>38596</c:v>
                </c:pt>
                <c:pt idx="19">
                  <c:v>38626</c:v>
                </c:pt>
                <c:pt idx="20">
                  <c:v>38657</c:v>
                </c:pt>
                <c:pt idx="21">
                  <c:v>38687</c:v>
                </c:pt>
                <c:pt idx="22">
                  <c:v>38718</c:v>
                </c:pt>
                <c:pt idx="23">
                  <c:v>38749</c:v>
                </c:pt>
                <c:pt idx="24">
                  <c:v>38777</c:v>
                </c:pt>
                <c:pt idx="25">
                  <c:v>38808</c:v>
                </c:pt>
                <c:pt idx="26">
                  <c:v>38838</c:v>
                </c:pt>
                <c:pt idx="27">
                  <c:v>38869</c:v>
                </c:pt>
                <c:pt idx="28">
                  <c:v>38899</c:v>
                </c:pt>
                <c:pt idx="29">
                  <c:v>38930</c:v>
                </c:pt>
                <c:pt idx="30">
                  <c:v>38961</c:v>
                </c:pt>
                <c:pt idx="31">
                  <c:v>38991</c:v>
                </c:pt>
                <c:pt idx="32">
                  <c:v>39022</c:v>
                </c:pt>
                <c:pt idx="33">
                  <c:v>39052</c:v>
                </c:pt>
                <c:pt idx="34">
                  <c:v>39083</c:v>
                </c:pt>
                <c:pt idx="35">
                  <c:v>39114</c:v>
                </c:pt>
                <c:pt idx="36">
                  <c:v>39142</c:v>
                </c:pt>
                <c:pt idx="37">
                  <c:v>39173</c:v>
                </c:pt>
                <c:pt idx="38">
                  <c:v>39203</c:v>
                </c:pt>
                <c:pt idx="39">
                  <c:v>39234</c:v>
                </c:pt>
                <c:pt idx="40">
                  <c:v>39264</c:v>
                </c:pt>
                <c:pt idx="41">
                  <c:v>39295</c:v>
                </c:pt>
                <c:pt idx="42">
                  <c:v>39326</c:v>
                </c:pt>
                <c:pt idx="43">
                  <c:v>39356</c:v>
                </c:pt>
                <c:pt idx="44">
                  <c:v>39387</c:v>
                </c:pt>
                <c:pt idx="45">
                  <c:v>39417</c:v>
                </c:pt>
                <c:pt idx="46">
                  <c:v>39448</c:v>
                </c:pt>
                <c:pt idx="47">
                  <c:v>39479</c:v>
                </c:pt>
                <c:pt idx="48">
                  <c:v>39508</c:v>
                </c:pt>
                <c:pt idx="49">
                  <c:v>39539</c:v>
                </c:pt>
                <c:pt idx="50">
                  <c:v>39569</c:v>
                </c:pt>
                <c:pt idx="51">
                  <c:v>39600</c:v>
                </c:pt>
                <c:pt idx="52">
                  <c:v>39630</c:v>
                </c:pt>
                <c:pt idx="53">
                  <c:v>39661</c:v>
                </c:pt>
                <c:pt idx="54">
                  <c:v>39692</c:v>
                </c:pt>
                <c:pt idx="55">
                  <c:v>39722</c:v>
                </c:pt>
                <c:pt idx="56">
                  <c:v>39753</c:v>
                </c:pt>
                <c:pt idx="57">
                  <c:v>39783</c:v>
                </c:pt>
                <c:pt idx="58">
                  <c:v>39814</c:v>
                </c:pt>
                <c:pt idx="59">
                  <c:v>39845</c:v>
                </c:pt>
                <c:pt idx="60">
                  <c:v>39873</c:v>
                </c:pt>
                <c:pt idx="61">
                  <c:v>39904</c:v>
                </c:pt>
                <c:pt idx="62">
                  <c:v>39934</c:v>
                </c:pt>
                <c:pt idx="63">
                  <c:v>39965</c:v>
                </c:pt>
                <c:pt idx="64">
                  <c:v>39995</c:v>
                </c:pt>
                <c:pt idx="65">
                  <c:v>40026</c:v>
                </c:pt>
                <c:pt idx="66">
                  <c:v>40057</c:v>
                </c:pt>
                <c:pt idx="67">
                  <c:v>40087</c:v>
                </c:pt>
                <c:pt idx="68">
                  <c:v>40118</c:v>
                </c:pt>
                <c:pt idx="69">
                  <c:v>40148</c:v>
                </c:pt>
                <c:pt idx="70">
                  <c:v>40179</c:v>
                </c:pt>
                <c:pt idx="71">
                  <c:v>40210</c:v>
                </c:pt>
                <c:pt idx="72">
                  <c:v>40238</c:v>
                </c:pt>
                <c:pt idx="73">
                  <c:v>40269</c:v>
                </c:pt>
                <c:pt idx="74">
                  <c:v>40299</c:v>
                </c:pt>
                <c:pt idx="75">
                  <c:v>40330</c:v>
                </c:pt>
                <c:pt idx="76">
                  <c:v>40360</c:v>
                </c:pt>
                <c:pt idx="77">
                  <c:v>40391</c:v>
                </c:pt>
                <c:pt idx="78">
                  <c:v>40422</c:v>
                </c:pt>
                <c:pt idx="79">
                  <c:v>40452</c:v>
                </c:pt>
                <c:pt idx="80">
                  <c:v>40483</c:v>
                </c:pt>
                <c:pt idx="81">
                  <c:v>40513</c:v>
                </c:pt>
                <c:pt idx="82">
                  <c:v>40544</c:v>
                </c:pt>
                <c:pt idx="83">
                  <c:v>40575</c:v>
                </c:pt>
                <c:pt idx="84">
                  <c:v>40603</c:v>
                </c:pt>
                <c:pt idx="85">
                  <c:v>40634</c:v>
                </c:pt>
                <c:pt idx="86">
                  <c:v>40664</c:v>
                </c:pt>
                <c:pt idx="87">
                  <c:v>40695</c:v>
                </c:pt>
                <c:pt idx="88">
                  <c:v>40725</c:v>
                </c:pt>
                <c:pt idx="89">
                  <c:v>40756</c:v>
                </c:pt>
                <c:pt idx="90">
                  <c:v>40787</c:v>
                </c:pt>
                <c:pt idx="91">
                  <c:v>40817</c:v>
                </c:pt>
                <c:pt idx="92">
                  <c:v>40848</c:v>
                </c:pt>
                <c:pt idx="93">
                  <c:v>40878</c:v>
                </c:pt>
                <c:pt idx="94">
                  <c:v>40909</c:v>
                </c:pt>
                <c:pt idx="95">
                  <c:v>40940</c:v>
                </c:pt>
                <c:pt idx="96">
                  <c:v>40969</c:v>
                </c:pt>
                <c:pt idx="97">
                  <c:v>41000</c:v>
                </c:pt>
                <c:pt idx="98">
                  <c:v>41030</c:v>
                </c:pt>
                <c:pt idx="99">
                  <c:v>41061</c:v>
                </c:pt>
                <c:pt idx="100">
                  <c:v>41091</c:v>
                </c:pt>
                <c:pt idx="101">
                  <c:v>41122</c:v>
                </c:pt>
                <c:pt idx="102">
                  <c:v>41153</c:v>
                </c:pt>
                <c:pt idx="103">
                  <c:v>41183</c:v>
                </c:pt>
                <c:pt idx="104">
                  <c:v>41214</c:v>
                </c:pt>
                <c:pt idx="105">
                  <c:v>41244</c:v>
                </c:pt>
                <c:pt idx="106">
                  <c:v>41275</c:v>
                </c:pt>
                <c:pt idx="107">
                  <c:v>41306</c:v>
                </c:pt>
                <c:pt idx="108">
                  <c:v>41334</c:v>
                </c:pt>
                <c:pt idx="109">
                  <c:v>41365</c:v>
                </c:pt>
                <c:pt idx="110">
                  <c:v>41395</c:v>
                </c:pt>
                <c:pt idx="111">
                  <c:v>41426</c:v>
                </c:pt>
                <c:pt idx="112">
                  <c:v>41456</c:v>
                </c:pt>
                <c:pt idx="113">
                  <c:v>41487</c:v>
                </c:pt>
                <c:pt idx="114">
                  <c:v>41518</c:v>
                </c:pt>
                <c:pt idx="115">
                  <c:v>41548</c:v>
                </c:pt>
                <c:pt idx="116">
                  <c:v>41579</c:v>
                </c:pt>
                <c:pt idx="117">
                  <c:v>41609</c:v>
                </c:pt>
                <c:pt idx="118">
                  <c:v>41640</c:v>
                </c:pt>
                <c:pt idx="119">
                  <c:v>41671</c:v>
                </c:pt>
                <c:pt idx="120">
                  <c:v>41699</c:v>
                </c:pt>
                <c:pt idx="121">
                  <c:v>41730</c:v>
                </c:pt>
                <c:pt idx="122">
                  <c:v>41760</c:v>
                </c:pt>
                <c:pt idx="123">
                  <c:v>41791</c:v>
                </c:pt>
                <c:pt idx="124">
                  <c:v>41821</c:v>
                </c:pt>
                <c:pt idx="125">
                  <c:v>41852</c:v>
                </c:pt>
                <c:pt idx="126">
                  <c:v>41883</c:v>
                </c:pt>
                <c:pt idx="127">
                  <c:v>41913</c:v>
                </c:pt>
                <c:pt idx="128">
                  <c:v>41944</c:v>
                </c:pt>
                <c:pt idx="129">
                  <c:v>41974</c:v>
                </c:pt>
                <c:pt idx="130">
                  <c:v>42005</c:v>
                </c:pt>
              </c:strCache>
            </c:strRef>
          </c:cat>
          <c:val>
            <c:numRef>
              <c:f>Blad1!$D$537:$D$667</c:f>
              <c:numCache>
                <c:ptCount val="131"/>
                <c:pt idx="0">
                  <c:v>8153</c:v>
                </c:pt>
                <c:pt idx="1">
                  <c:v>10183</c:v>
                </c:pt>
                <c:pt idx="2">
                  <c:v>12493</c:v>
                </c:pt>
                <c:pt idx="3">
                  <c:v>15065</c:v>
                </c:pt>
                <c:pt idx="4">
                  <c:v>16857</c:v>
                </c:pt>
                <c:pt idx="5">
                  <c:v>19237</c:v>
                </c:pt>
                <c:pt idx="6">
                  <c:v>22428</c:v>
                </c:pt>
                <c:pt idx="7">
                  <c:v>24989</c:v>
                </c:pt>
                <c:pt idx="8">
                  <c:v>27138.5</c:v>
                </c:pt>
                <c:pt idx="9">
                  <c:v>29288</c:v>
                </c:pt>
                <c:pt idx="10">
                  <c:v>31478</c:v>
                </c:pt>
                <c:pt idx="11">
                  <c:v>33522</c:v>
                </c:pt>
                <c:pt idx="12">
                  <c:v>35912</c:v>
                </c:pt>
                <c:pt idx="13">
                  <c:v>38618</c:v>
                </c:pt>
                <c:pt idx="14">
                  <c:v>41500</c:v>
                </c:pt>
                <c:pt idx="15">
                  <c:v>44615</c:v>
                </c:pt>
                <c:pt idx="16">
                  <c:v>46979</c:v>
                </c:pt>
                <c:pt idx="17">
                  <c:v>50176</c:v>
                </c:pt>
                <c:pt idx="18">
                  <c:v>53929</c:v>
                </c:pt>
                <c:pt idx="19">
                  <c:v>57186</c:v>
                </c:pt>
                <c:pt idx="20">
                  <c:v>60115</c:v>
                </c:pt>
                <c:pt idx="21">
                  <c:v>62744</c:v>
                </c:pt>
                <c:pt idx="22">
                  <c:v>66162</c:v>
                </c:pt>
                <c:pt idx="23">
                  <c:v>69191</c:v>
                </c:pt>
                <c:pt idx="24">
                  <c:v>73418.5</c:v>
                </c:pt>
                <c:pt idx="25">
                  <c:v>77646</c:v>
                </c:pt>
                <c:pt idx="26">
                  <c:v>81222</c:v>
                </c:pt>
                <c:pt idx="27">
                  <c:v>86066</c:v>
                </c:pt>
                <c:pt idx="28">
                  <c:v>89944</c:v>
                </c:pt>
                <c:pt idx="29">
                  <c:v>94919</c:v>
                </c:pt>
                <c:pt idx="30">
                  <c:v>100689</c:v>
                </c:pt>
                <c:pt idx="31">
                  <c:v>106285</c:v>
                </c:pt>
                <c:pt idx="32">
                  <c:v>111100</c:v>
                </c:pt>
                <c:pt idx="33">
                  <c:v>114789</c:v>
                </c:pt>
                <c:pt idx="34">
                  <c:v>119852</c:v>
                </c:pt>
                <c:pt idx="35">
                  <c:v>124340</c:v>
                </c:pt>
                <c:pt idx="36">
                  <c:v>129271</c:v>
                </c:pt>
                <c:pt idx="37">
                  <c:v>134090</c:v>
                </c:pt>
                <c:pt idx="38">
                  <c:v>139199</c:v>
                </c:pt>
                <c:pt idx="39">
                  <c:v>144529</c:v>
                </c:pt>
                <c:pt idx="40">
                  <c:v>149337</c:v>
                </c:pt>
                <c:pt idx="41">
                  <c:v>154824</c:v>
                </c:pt>
                <c:pt idx="42">
                  <c:v>160485</c:v>
                </c:pt>
                <c:pt idx="43">
                  <c:v>166207</c:v>
                </c:pt>
                <c:pt idx="44">
                  <c:v>170912</c:v>
                </c:pt>
                <c:pt idx="45">
                  <c:v>173320</c:v>
                </c:pt>
                <c:pt idx="46">
                  <c:v>178200</c:v>
                </c:pt>
                <c:pt idx="47">
                  <c:v>183427</c:v>
                </c:pt>
                <c:pt idx="48">
                  <c:v>187577</c:v>
                </c:pt>
                <c:pt idx="49">
                  <c:v>192765</c:v>
                </c:pt>
                <c:pt idx="50">
                  <c:v>197548</c:v>
                </c:pt>
                <c:pt idx="51">
                  <c:v>202878</c:v>
                </c:pt>
                <c:pt idx="52">
                  <c:v>207841</c:v>
                </c:pt>
                <c:pt idx="53">
                  <c:v>212894</c:v>
                </c:pt>
                <c:pt idx="54">
                  <c:v>219305</c:v>
                </c:pt>
                <c:pt idx="55">
                  <c:v>224628</c:v>
                </c:pt>
                <c:pt idx="56">
                  <c:v>228767</c:v>
                </c:pt>
                <c:pt idx="57">
                  <c:v>232636</c:v>
                </c:pt>
                <c:pt idx="58">
                  <c:v>237079</c:v>
                </c:pt>
                <c:pt idx="59">
                  <c:v>241397</c:v>
                </c:pt>
                <c:pt idx="60">
                  <c:v>246463</c:v>
                </c:pt>
                <c:pt idx="61">
                  <c:v>251530</c:v>
                </c:pt>
                <c:pt idx="62">
                  <c:v>256456</c:v>
                </c:pt>
                <c:pt idx="63">
                  <c:v>262378</c:v>
                </c:pt>
                <c:pt idx="64">
                  <c:v>268261</c:v>
                </c:pt>
                <c:pt idx="65">
                  <c:v>273689</c:v>
                </c:pt>
                <c:pt idx="66">
                  <c:v>280483</c:v>
                </c:pt>
                <c:pt idx="67">
                  <c:v>286045</c:v>
                </c:pt>
                <c:pt idx="68">
                  <c:v>290434</c:v>
                </c:pt>
                <c:pt idx="69">
                  <c:v>294018</c:v>
                </c:pt>
                <c:pt idx="70">
                  <c:v>298418</c:v>
                </c:pt>
                <c:pt idx="71">
                  <c:v>302729</c:v>
                </c:pt>
                <c:pt idx="72">
                  <c:v>308045</c:v>
                </c:pt>
                <c:pt idx="73">
                  <c:v>312829</c:v>
                </c:pt>
                <c:pt idx="74">
                  <c:v>317416</c:v>
                </c:pt>
                <c:pt idx="75">
                  <c:v>322841</c:v>
                </c:pt>
                <c:pt idx="76">
                  <c:v>327569</c:v>
                </c:pt>
                <c:pt idx="77">
                  <c:v>332528</c:v>
                </c:pt>
                <c:pt idx="78">
                  <c:v>337861</c:v>
                </c:pt>
                <c:pt idx="79">
                  <c:v>342669</c:v>
                </c:pt>
                <c:pt idx="80">
                  <c:v>346406</c:v>
                </c:pt>
                <c:pt idx="81">
                  <c:v>349441</c:v>
                </c:pt>
                <c:pt idx="82">
                  <c:v>353746</c:v>
                </c:pt>
                <c:pt idx="83">
                  <c:v>357602</c:v>
                </c:pt>
                <c:pt idx="84">
                  <c:v>362421</c:v>
                </c:pt>
                <c:pt idx="85">
                  <c:v>366726</c:v>
                </c:pt>
                <c:pt idx="86">
                  <c:v>371711</c:v>
                </c:pt>
                <c:pt idx="87">
                  <c:v>375856</c:v>
                </c:pt>
                <c:pt idx="88">
                  <c:v>379075</c:v>
                </c:pt>
                <c:pt idx="89">
                  <c:v>383336</c:v>
                </c:pt>
                <c:pt idx="90">
                  <c:v>388222</c:v>
                </c:pt>
                <c:pt idx="91">
                  <c:v>392650</c:v>
                </c:pt>
                <c:pt idx="92">
                  <c:v>396465</c:v>
                </c:pt>
                <c:pt idx="93">
                  <c:v>399553</c:v>
                </c:pt>
                <c:pt idx="94">
                  <c:v>403327</c:v>
                </c:pt>
                <c:pt idx="95">
                  <c:v>406545</c:v>
                </c:pt>
                <c:pt idx="96">
                  <c:v>410509</c:v>
                </c:pt>
                <c:pt idx="97">
                  <c:v>414172</c:v>
                </c:pt>
                <c:pt idx="98">
                  <c:v>417915</c:v>
                </c:pt>
                <c:pt idx="99">
                  <c:v>421917</c:v>
                </c:pt>
                <c:pt idx="100">
                  <c:v>425526</c:v>
                </c:pt>
                <c:pt idx="101">
                  <c:v>429958</c:v>
                </c:pt>
                <c:pt idx="102">
                  <c:v>434443</c:v>
                </c:pt>
                <c:pt idx="103">
                  <c:v>438862</c:v>
                </c:pt>
                <c:pt idx="104">
                  <c:v>442471</c:v>
                </c:pt>
                <c:pt idx="105">
                  <c:v>445414</c:v>
                </c:pt>
                <c:pt idx="106">
                  <c:v>448496</c:v>
                </c:pt>
                <c:pt idx="107">
                  <c:v>451193</c:v>
                </c:pt>
                <c:pt idx="108">
                  <c:v>454340</c:v>
                </c:pt>
                <c:pt idx="109">
                  <c:v>457838</c:v>
                </c:pt>
                <c:pt idx="110">
                  <c:v>461310</c:v>
                </c:pt>
                <c:pt idx="111">
                  <c:v>464679</c:v>
                </c:pt>
                <c:pt idx="112">
                  <c:v>468218</c:v>
                </c:pt>
                <c:pt idx="113">
                  <c:v>471934</c:v>
                </c:pt>
                <c:pt idx="114">
                  <c:v>476197</c:v>
                </c:pt>
                <c:pt idx="115">
                  <c:v>480414</c:v>
                </c:pt>
                <c:pt idx="116">
                  <c:v>483501</c:v>
                </c:pt>
                <c:pt idx="117">
                  <c:v>486825</c:v>
                </c:pt>
                <c:pt idx="118">
                  <c:v>489846</c:v>
                </c:pt>
                <c:pt idx="119">
                  <c:v>492434</c:v>
                </c:pt>
                <c:pt idx="120">
                  <c:v>495526</c:v>
                </c:pt>
                <c:pt idx="121">
                  <c:v>498417</c:v>
                </c:pt>
                <c:pt idx="122">
                  <c:v>501249</c:v>
                </c:pt>
                <c:pt idx="123">
                  <c:v>504203</c:v>
                </c:pt>
                <c:pt idx="124">
                  <c:v>507011</c:v>
                </c:pt>
                <c:pt idx="125">
                  <c:v>509905</c:v>
                </c:pt>
                <c:pt idx="126">
                  <c:v>512534</c:v>
                </c:pt>
                <c:pt idx="127">
                  <c:v>516263</c:v>
                </c:pt>
                <c:pt idx="128">
                  <c:v>519721</c:v>
                </c:pt>
                <c:pt idx="129">
                  <c:v>521862</c:v>
                </c:pt>
                <c:pt idx="130">
                  <c:v>524546</c:v>
                </c:pt>
              </c:numCache>
            </c:numRef>
          </c:val>
          <c:smooth val="0"/>
        </c:ser>
        <c:ser>
          <c:idx val="1"/>
          <c:order val="3"/>
          <c:tx>
            <c:v>Brussels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Blad1!$A$537:$A$667</c:f>
              <c:strCache>
                <c:ptCount val="131"/>
                <c:pt idx="0">
                  <c:v>38047</c:v>
                </c:pt>
                <c:pt idx="1">
                  <c:v>38078</c:v>
                </c:pt>
                <c:pt idx="2">
                  <c:v>38108</c:v>
                </c:pt>
                <c:pt idx="3">
                  <c:v>38139</c:v>
                </c:pt>
                <c:pt idx="4">
                  <c:v>38169</c:v>
                </c:pt>
                <c:pt idx="5">
                  <c:v>38200</c:v>
                </c:pt>
                <c:pt idx="6">
                  <c:v>38231</c:v>
                </c:pt>
                <c:pt idx="7">
                  <c:v>38261</c:v>
                </c:pt>
                <c:pt idx="8">
                  <c:v>38292</c:v>
                </c:pt>
                <c:pt idx="9">
                  <c:v>38322</c:v>
                </c:pt>
                <c:pt idx="10">
                  <c:v>38353</c:v>
                </c:pt>
                <c:pt idx="11">
                  <c:v>38384</c:v>
                </c:pt>
                <c:pt idx="12">
                  <c:v>38412</c:v>
                </c:pt>
                <c:pt idx="13">
                  <c:v>38443</c:v>
                </c:pt>
                <c:pt idx="14">
                  <c:v>38473</c:v>
                </c:pt>
                <c:pt idx="15">
                  <c:v>38504</c:v>
                </c:pt>
                <c:pt idx="16">
                  <c:v>38534</c:v>
                </c:pt>
                <c:pt idx="17">
                  <c:v>38565</c:v>
                </c:pt>
                <c:pt idx="18">
                  <c:v>38596</c:v>
                </c:pt>
                <c:pt idx="19">
                  <c:v>38626</c:v>
                </c:pt>
                <c:pt idx="20">
                  <c:v>38657</c:v>
                </c:pt>
                <c:pt idx="21">
                  <c:v>38687</c:v>
                </c:pt>
                <c:pt idx="22">
                  <c:v>38718</c:v>
                </c:pt>
                <c:pt idx="23">
                  <c:v>38749</c:v>
                </c:pt>
                <c:pt idx="24">
                  <c:v>38777</c:v>
                </c:pt>
                <c:pt idx="25">
                  <c:v>38808</c:v>
                </c:pt>
                <c:pt idx="26">
                  <c:v>38838</c:v>
                </c:pt>
                <c:pt idx="27">
                  <c:v>38869</c:v>
                </c:pt>
                <c:pt idx="28">
                  <c:v>38899</c:v>
                </c:pt>
                <c:pt idx="29">
                  <c:v>38930</c:v>
                </c:pt>
                <c:pt idx="30">
                  <c:v>38961</c:v>
                </c:pt>
                <c:pt idx="31">
                  <c:v>38991</c:v>
                </c:pt>
                <c:pt idx="32">
                  <c:v>39022</c:v>
                </c:pt>
                <c:pt idx="33">
                  <c:v>39052</c:v>
                </c:pt>
                <c:pt idx="34">
                  <c:v>39083</c:v>
                </c:pt>
                <c:pt idx="35">
                  <c:v>39114</c:v>
                </c:pt>
                <c:pt idx="36">
                  <c:v>39142</c:v>
                </c:pt>
                <c:pt idx="37">
                  <c:v>39173</c:v>
                </c:pt>
                <c:pt idx="38">
                  <c:v>39203</c:v>
                </c:pt>
                <c:pt idx="39">
                  <c:v>39234</c:v>
                </c:pt>
                <c:pt idx="40">
                  <c:v>39264</c:v>
                </c:pt>
                <c:pt idx="41">
                  <c:v>39295</c:v>
                </c:pt>
                <c:pt idx="42">
                  <c:v>39326</c:v>
                </c:pt>
                <c:pt idx="43">
                  <c:v>39356</c:v>
                </c:pt>
                <c:pt idx="44">
                  <c:v>39387</c:v>
                </c:pt>
                <c:pt idx="45">
                  <c:v>39417</c:v>
                </c:pt>
                <c:pt idx="46">
                  <c:v>39448</c:v>
                </c:pt>
                <c:pt idx="47">
                  <c:v>39479</c:v>
                </c:pt>
                <c:pt idx="48">
                  <c:v>39508</c:v>
                </c:pt>
                <c:pt idx="49">
                  <c:v>39539</c:v>
                </c:pt>
                <c:pt idx="50">
                  <c:v>39569</c:v>
                </c:pt>
                <c:pt idx="51">
                  <c:v>39600</c:v>
                </c:pt>
                <c:pt idx="52">
                  <c:v>39630</c:v>
                </c:pt>
                <c:pt idx="53">
                  <c:v>39661</c:v>
                </c:pt>
                <c:pt idx="54">
                  <c:v>39692</c:v>
                </c:pt>
                <c:pt idx="55">
                  <c:v>39722</c:v>
                </c:pt>
                <c:pt idx="56">
                  <c:v>39753</c:v>
                </c:pt>
                <c:pt idx="57">
                  <c:v>39783</c:v>
                </c:pt>
                <c:pt idx="58">
                  <c:v>39814</c:v>
                </c:pt>
                <c:pt idx="59">
                  <c:v>39845</c:v>
                </c:pt>
                <c:pt idx="60">
                  <c:v>39873</c:v>
                </c:pt>
                <c:pt idx="61">
                  <c:v>39904</c:v>
                </c:pt>
                <c:pt idx="62">
                  <c:v>39934</c:v>
                </c:pt>
                <c:pt idx="63">
                  <c:v>39965</c:v>
                </c:pt>
                <c:pt idx="64">
                  <c:v>39995</c:v>
                </c:pt>
                <c:pt idx="65">
                  <c:v>40026</c:v>
                </c:pt>
                <c:pt idx="66">
                  <c:v>40057</c:v>
                </c:pt>
                <c:pt idx="67">
                  <c:v>40087</c:v>
                </c:pt>
                <c:pt idx="68">
                  <c:v>40118</c:v>
                </c:pt>
                <c:pt idx="69">
                  <c:v>40148</c:v>
                </c:pt>
                <c:pt idx="70">
                  <c:v>40179</c:v>
                </c:pt>
                <c:pt idx="71">
                  <c:v>40210</c:v>
                </c:pt>
                <c:pt idx="72">
                  <c:v>40238</c:v>
                </c:pt>
                <c:pt idx="73">
                  <c:v>40269</c:v>
                </c:pt>
                <c:pt idx="74">
                  <c:v>40299</c:v>
                </c:pt>
                <c:pt idx="75">
                  <c:v>40330</c:v>
                </c:pt>
                <c:pt idx="76">
                  <c:v>40360</c:v>
                </c:pt>
                <c:pt idx="77">
                  <c:v>40391</c:v>
                </c:pt>
                <c:pt idx="78">
                  <c:v>40422</c:v>
                </c:pt>
                <c:pt idx="79">
                  <c:v>40452</c:v>
                </c:pt>
                <c:pt idx="80">
                  <c:v>40483</c:v>
                </c:pt>
                <c:pt idx="81">
                  <c:v>40513</c:v>
                </c:pt>
                <c:pt idx="82">
                  <c:v>40544</c:v>
                </c:pt>
                <c:pt idx="83">
                  <c:v>40575</c:v>
                </c:pt>
                <c:pt idx="84">
                  <c:v>40603</c:v>
                </c:pt>
                <c:pt idx="85">
                  <c:v>40634</c:v>
                </c:pt>
                <c:pt idx="86">
                  <c:v>40664</c:v>
                </c:pt>
                <c:pt idx="87">
                  <c:v>40695</c:v>
                </c:pt>
                <c:pt idx="88">
                  <c:v>40725</c:v>
                </c:pt>
                <c:pt idx="89">
                  <c:v>40756</c:v>
                </c:pt>
                <c:pt idx="90">
                  <c:v>40787</c:v>
                </c:pt>
                <c:pt idx="91">
                  <c:v>40817</c:v>
                </c:pt>
                <c:pt idx="92">
                  <c:v>40848</c:v>
                </c:pt>
                <c:pt idx="93">
                  <c:v>40878</c:v>
                </c:pt>
                <c:pt idx="94">
                  <c:v>40909</c:v>
                </c:pt>
                <c:pt idx="95">
                  <c:v>40940</c:v>
                </c:pt>
                <c:pt idx="96">
                  <c:v>40969</c:v>
                </c:pt>
                <c:pt idx="97">
                  <c:v>41000</c:v>
                </c:pt>
                <c:pt idx="98">
                  <c:v>41030</c:v>
                </c:pt>
                <c:pt idx="99">
                  <c:v>41061</c:v>
                </c:pt>
                <c:pt idx="100">
                  <c:v>41091</c:v>
                </c:pt>
                <c:pt idx="101">
                  <c:v>41122</c:v>
                </c:pt>
                <c:pt idx="102">
                  <c:v>41153</c:v>
                </c:pt>
                <c:pt idx="103">
                  <c:v>41183</c:v>
                </c:pt>
                <c:pt idx="104">
                  <c:v>41214</c:v>
                </c:pt>
                <c:pt idx="105">
                  <c:v>41244</c:v>
                </c:pt>
                <c:pt idx="106">
                  <c:v>41275</c:v>
                </c:pt>
                <c:pt idx="107">
                  <c:v>41306</c:v>
                </c:pt>
                <c:pt idx="108">
                  <c:v>41334</c:v>
                </c:pt>
                <c:pt idx="109">
                  <c:v>41365</c:v>
                </c:pt>
                <c:pt idx="110">
                  <c:v>41395</c:v>
                </c:pt>
                <c:pt idx="111">
                  <c:v>41426</c:v>
                </c:pt>
                <c:pt idx="112">
                  <c:v>41456</c:v>
                </c:pt>
                <c:pt idx="113">
                  <c:v>41487</c:v>
                </c:pt>
                <c:pt idx="114">
                  <c:v>41518</c:v>
                </c:pt>
                <c:pt idx="115">
                  <c:v>41548</c:v>
                </c:pt>
                <c:pt idx="116">
                  <c:v>41579</c:v>
                </c:pt>
                <c:pt idx="117">
                  <c:v>41609</c:v>
                </c:pt>
                <c:pt idx="118">
                  <c:v>41640</c:v>
                </c:pt>
                <c:pt idx="119">
                  <c:v>41671</c:v>
                </c:pt>
                <c:pt idx="120">
                  <c:v>41699</c:v>
                </c:pt>
                <c:pt idx="121">
                  <c:v>41730</c:v>
                </c:pt>
                <c:pt idx="122">
                  <c:v>41760</c:v>
                </c:pt>
                <c:pt idx="123">
                  <c:v>41791</c:v>
                </c:pt>
                <c:pt idx="124">
                  <c:v>41821</c:v>
                </c:pt>
                <c:pt idx="125">
                  <c:v>41852</c:v>
                </c:pt>
                <c:pt idx="126">
                  <c:v>41883</c:v>
                </c:pt>
                <c:pt idx="127">
                  <c:v>41913</c:v>
                </c:pt>
                <c:pt idx="128">
                  <c:v>41944</c:v>
                </c:pt>
                <c:pt idx="129">
                  <c:v>41974</c:v>
                </c:pt>
                <c:pt idx="130">
                  <c:v>42005</c:v>
                </c:pt>
              </c:strCache>
            </c:strRef>
          </c:cat>
          <c:val>
            <c:numRef>
              <c:f>Blad1!$C$537:$C$667</c:f>
              <c:numCache>
                <c:ptCount val="131"/>
                <c:pt idx="0">
                  <c:v>1035</c:v>
                </c:pt>
                <c:pt idx="1">
                  <c:v>1317</c:v>
                </c:pt>
                <c:pt idx="2">
                  <c:v>1761</c:v>
                </c:pt>
                <c:pt idx="3">
                  <c:v>2164</c:v>
                </c:pt>
                <c:pt idx="4">
                  <c:v>2502</c:v>
                </c:pt>
                <c:pt idx="5">
                  <c:v>2928</c:v>
                </c:pt>
                <c:pt idx="6">
                  <c:v>3397</c:v>
                </c:pt>
                <c:pt idx="7">
                  <c:v>3777</c:v>
                </c:pt>
                <c:pt idx="8">
                  <c:v>4097.5</c:v>
                </c:pt>
                <c:pt idx="9">
                  <c:v>4418</c:v>
                </c:pt>
                <c:pt idx="10">
                  <c:v>4762</c:v>
                </c:pt>
                <c:pt idx="11">
                  <c:v>5060</c:v>
                </c:pt>
                <c:pt idx="12">
                  <c:v>5396</c:v>
                </c:pt>
                <c:pt idx="13">
                  <c:v>5861</c:v>
                </c:pt>
                <c:pt idx="14">
                  <c:v>6371</c:v>
                </c:pt>
                <c:pt idx="15">
                  <c:v>6864</c:v>
                </c:pt>
                <c:pt idx="16">
                  <c:v>7259</c:v>
                </c:pt>
                <c:pt idx="17">
                  <c:v>7753</c:v>
                </c:pt>
                <c:pt idx="18">
                  <c:v>8415</c:v>
                </c:pt>
                <c:pt idx="19">
                  <c:v>8951</c:v>
                </c:pt>
                <c:pt idx="20">
                  <c:v>9515</c:v>
                </c:pt>
                <c:pt idx="21">
                  <c:v>9971</c:v>
                </c:pt>
                <c:pt idx="22">
                  <c:v>10619</c:v>
                </c:pt>
                <c:pt idx="23">
                  <c:v>11291</c:v>
                </c:pt>
                <c:pt idx="24">
                  <c:v>12183</c:v>
                </c:pt>
                <c:pt idx="25">
                  <c:v>13075</c:v>
                </c:pt>
                <c:pt idx="26">
                  <c:v>13817</c:v>
                </c:pt>
                <c:pt idx="27">
                  <c:v>14833</c:v>
                </c:pt>
                <c:pt idx="28">
                  <c:v>15687</c:v>
                </c:pt>
                <c:pt idx="29">
                  <c:v>16650</c:v>
                </c:pt>
                <c:pt idx="30">
                  <c:v>17886</c:v>
                </c:pt>
                <c:pt idx="31">
                  <c:v>19217</c:v>
                </c:pt>
                <c:pt idx="32">
                  <c:v>20328</c:v>
                </c:pt>
                <c:pt idx="33">
                  <c:v>21211</c:v>
                </c:pt>
                <c:pt idx="34">
                  <c:v>22440</c:v>
                </c:pt>
                <c:pt idx="35">
                  <c:v>23528</c:v>
                </c:pt>
                <c:pt idx="36">
                  <c:v>24726</c:v>
                </c:pt>
                <c:pt idx="37">
                  <c:v>25879</c:v>
                </c:pt>
                <c:pt idx="38">
                  <c:v>27067</c:v>
                </c:pt>
                <c:pt idx="39">
                  <c:v>28326</c:v>
                </c:pt>
                <c:pt idx="40">
                  <c:v>29512</c:v>
                </c:pt>
                <c:pt idx="41">
                  <c:v>30849</c:v>
                </c:pt>
                <c:pt idx="42">
                  <c:v>32438</c:v>
                </c:pt>
                <c:pt idx="43">
                  <c:v>34056</c:v>
                </c:pt>
                <c:pt idx="44">
                  <c:v>35415</c:v>
                </c:pt>
                <c:pt idx="45">
                  <c:v>36204</c:v>
                </c:pt>
                <c:pt idx="46">
                  <c:v>37490</c:v>
                </c:pt>
                <c:pt idx="47">
                  <c:v>38785</c:v>
                </c:pt>
                <c:pt idx="48">
                  <c:v>39899</c:v>
                </c:pt>
                <c:pt idx="49">
                  <c:v>41312</c:v>
                </c:pt>
                <c:pt idx="50">
                  <c:v>42645</c:v>
                </c:pt>
                <c:pt idx="51">
                  <c:v>44130</c:v>
                </c:pt>
                <c:pt idx="52">
                  <c:v>45577</c:v>
                </c:pt>
                <c:pt idx="53">
                  <c:v>47080</c:v>
                </c:pt>
                <c:pt idx="54">
                  <c:v>49214</c:v>
                </c:pt>
                <c:pt idx="55">
                  <c:v>50954</c:v>
                </c:pt>
                <c:pt idx="56">
                  <c:v>52353</c:v>
                </c:pt>
                <c:pt idx="57">
                  <c:v>53645</c:v>
                </c:pt>
                <c:pt idx="58">
                  <c:v>55097</c:v>
                </c:pt>
                <c:pt idx="59">
                  <c:v>56544</c:v>
                </c:pt>
                <c:pt idx="60">
                  <c:v>58250</c:v>
                </c:pt>
                <c:pt idx="61">
                  <c:v>59849</c:v>
                </c:pt>
                <c:pt idx="62">
                  <c:v>62380</c:v>
                </c:pt>
                <c:pt idx="63">
                  <c:v>64821</c:v>
                </c:pt>
                <c:pt idx="64">
                  <c:v>66827</c:v>
                </c:pt>
                <c:pt idx="65">
                  <c:v>68686</c:v>
                </c:pt>
                <c:pt idx="66">
                  <c:v>71492</c:v>
                </c:pt>
                <c:pt idx="67">
                  <c:v>73855</c:v>
                </c:pt>
                <c:pt idx="68">
                  <c:v>75603</c:v>
                </c:pt>
                <c:pt idx="69">
                  <c:v>76875</c:v>
                </c:pt>
                <c:pt idx="70">
                  <c:v>78478</c:v>
                </c:pt>
                <c:pt idx="71">
                  <c:v>80168</c:v>
                </c:pt>
                <c:pt idx="72">
                  <c:v>82196</c:v>
                </c:pt>
                <c:pt idx="73">
                  <c:v>83922</c:v>
                </c:pt>
                <c:pt idx="74">
                  <c:v>85482</c:v>
                </c:pt>
                <c:pt idx="75">
                  <c:v>87270</c:v>
                </c:pt>
                <c:pt idx="76">
                  <c:v>88775</c:v>
                </c:pt>
                <c:pt idx="77">
                  <c:v>90525</c:v>
                </c:pt>
                <c:pt idx="78">
                  <c:v>92745</c:v>
                </c:pt>
                <c:pt idx="79">
                  <c:v>94800</c:v>
                </c:pt>
                <c:pt idx="80">
                  <c:v>96450</c:v>
                </c:pt>
                <c:pt idx="81">
                  <c:v>97835</c:v>
                </c:pt>
                <c:pt idx="82">
                  <c:v>98877</c:v>
                </c:pt>
                <c:pt idx="83">
                  <c:v>100481</c:v>
                </c:pt>
                <c:pt idx="84">
                  <c:v>102326</c:v>
                </c:pt>
                <c:pt idx="85">
                  <c:v>103817</c:v>
                </c:pt>
                <c:pt idx="86">
                  <c:v>105616</c:v>
                </c:pt>
                <c:pt idx="87">
                  <c:v>107127</c:v>
                </c:pt>
                <c:pt idx="88">
                  <c:v>108244</c:v>
                </c:pt>
                <c:pt idx="89">
                  <c:v>109733</c:v>
                </c:pt>
                <c:pt idx="90">
                  <c:v>111779</c:v>
                </c:pt>
                <c:pt idx="91">
                  <c:v>113696</c:v>
                </c:pt>
                <c:pt idx="92">
                  <c:v>115282</c:v>
                </c:pt>
                <c:pt idx="93">
                  <c:v>116554</c:v>
                </c:pt>
                <c:pt idx="94">
                  <c:v>118084</c:v>
                </c:pt>
                <c:pt idx="95">
                  <c:v>119530</c:v>
                </c:pt>
                <c:pt idx="96">
                  <c:v>121126</c:v>
                </c:pt>
                <c:pt idx="97">
                  <c:v>122487</c:v>
                </c:pt>
                <c:pt idx="98">
                  <c:v>123876</c:v>
                </c:pt>
                <c:pt idx="99">
                  <c:v>125272</c:v>
                </c:pt>
                <c:pt idx="100">
                  <c:v>126513</c:v>
                </c:pt>
                <c:pt idx="101">
                  <c:v>128294</c:v>
                </c:pt>
                <c:pt idx="102">
                  <c:v>130097</c:v>
                </c:pt>
                <c:pt idx="103">
                  <c:v>132033</c:v>
                </c:pt>
                <c:pt idx="104">
                  <c:v>133514</c:v>
                </c:pt>
                <c:pt idx="105">
                  <c:v>134821</c:v>
                </c:pt>
                <c:pt idx="106">
                  <c:v>136067</c:v>
                </c:pt>
                <c:pt idx="107">
                  <c:v>137241</c:v>
                </c:pt>
                <c:pt idx="108">
                  <c:v>138558</c:v>
                </c:pt>
                <c:pt idx="109">
                  <c:v>139767</c:v>
                </c:pt>
                <c:pt idx="110">
                  <c:v>141081</c:v>
                </c:pt>
                <c:pt idx="111">
                  <c:v>142312</c:v>
                </c:pt>
                <c:pt idx="112">
                  <c:v>143555</c:v>
                </c:pt>
                <c:pt idx="113">
                  <c:v>144859</c:v>
                </c:pt>
                <c:pt idx="114">
                  <c:v>146666</c:v>
                </c:pt>
                <c:pt idx="115">
                  <c:v>148492</c:v>
                </c:pt>
                <c:pt idx="116">
                  <c:v>149792</c:v>
                </c:pt>
                <c:pt idx="117">
                  <c:v>151320</c:v>
                </c:pt>
                <c:pt idx="118">
                  <c:v>152610</c:v>
                </c:pt>
                <c:pt idx="119">
                  <c:v>153890</c:v>
                </c:pt>
                <c:pt idx="120">
                  <c:v>155359</c:v>
                </c:pt>
                <c:pt idx="121">
                  <c:v>156571</c:v>
                </c:pt>
                <c:pt idx="122">
                  <c:v>157746</c:v>
                </c:pt>
                <c:pt idx="123">
                  <c:v>158897</c:v>
                </c:pt>
                <c:pt idx="124">
                  <c:v>159925</c:v>
                </c:pt>
                <c:pt idx="125">
                  <c:v>160997</c:v>
                </c:pt>
                <c:pt idx="126">
                  <c:v>162334</c:v>
                </c:pt>
                <c:pt idx="127">
                  <c:v>164184</c:v>
                </c:pt>
                <c:pt idx="128">
                  <c:v>165859</c:v>
                </c:pt>
                <c:pt idx="129">
                  <c:v>166996</c:v>
                </c:pt>
                <c:pt idx="130">
                  <c:v>168395</c:v>
                </c:pt>
              </c:numCache>
            </c:numRef>
          </c:val>
          <c:smooth val="0"/>
        </c:ser>
        <c:axId val="56868389"/>
        <c:axId val="42053454"/>
      </c:lineChart>
      <c:dateAx>
        <c:axId val="56868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275" b="1" i="0" u="none" baseline="0">
                <a:latin typeface="Arial"/>
                <a:ea typeface="Arial"/>
                <a:cs typeface="Arial"/>
              </a:defRPr>
            </a:pPr>
          </a:p>
        </c:txPr>
        <c:crossAx val="42053454"/>
        <c:crosses val="autoZero"/>
        <c:auto val="0"/>
        <c:noMultiLvlLbl val="0"/>
      </c:dateAx>
      <c:valAx>
        <c:axId val="42053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1" i="0" u="none" baseline="0">
                <a:latin typeface="Arial"/>
                <a:ea typeface="Arial"/>
                <a:cs typeface="Arial"/>
              </a:defRPr>
            </a:pPr>
          </a:p>
        </c:txPr>
        <c:crossAx val="56868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Evolutie bijkomend aantal gebruikers
België per maand: april 2004-augustus 2014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Gebruikers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CCFFFF"/>
                </a:solidFill>
              </a:ln>
            </c:spPr>
            <c:trendlineType val="poly"/>
            <c:order val="4"/>
            <c:dispEq val="0"/>
            <c:dispRSqr val="0"/>
          </c:trendline>
          <c:cat>
            <c:strRef>
              <c:f>Blad1!$A$681:$A$797</c:f>
              <c:strCache>
                <c:ptCount val="117"/>
                <c:pt idx="0">
                  <c:v>38078</c:v>
                </c:pt>
                <c:pt idx="1">
                  <c:v>38108</c:v>
                </c:pt>
                <c:pt idx="2">
                  <c:v>38139</c:v>
                </c:pt>
                <c:pt idx="3">
                  <c:v>38169</c:v>
                </c:pt>
                <c:pt idx="4">
                  <c:v>38200</c:v>
                </c:pt>
                <c:pt idx="5">
                  <c:v>38231</c:v>
                </c:pt>
                <c:pt idx="6">
                  <c:v>38261</c:v>
                </c:pt>
                <c:pt idx="7">
                  <c:v>38292</c:v>
                </c:pt>
                <c:pt idx="8">
                  <c:v>38322</c:v>
                </c:pt>
                <c:pt idx="9">
                  <c:v>38353</c:v>
                </c:pt>
                <c:pt idx="10">
                  <c:v>38384</c:v>
                </c:pt>
                <c:pt idx="11">
                  <c:v>38412</c:v>
                </c:pt>
                <c:pt idx="12">
                  <c:v>38443</c:v>
                </c:pt>
                <c:pt idx="13">
                  <c:v>38473</c:v>
                </c:pt>
                <c:pt idx="14">
                  <c:v>38504</c:v>
                </c:pt>
                <c:pt idx="15">
                  <c:v>38534</c:v>
                </c:pt>
                <c:pt idx="16">
                  <c:v>38565</c:v>
                </c:pt>
                <c:pt idx="17">
                  <c:v>38596</c:v>
                </c:pt>
                <c:pt idx="18">
                  <c:v>38626</c:v>
                </c:pt>
                <c:pt idx="19">
                  <c:v>38657</c:v>
                </c:pt>
                <c:pt idx="20">
                  <c:v>38687</c:v>
                </c:pt>
                <c:pt idx="21">
                  <c:v>38718</c:v>
                </c:pt>
                <c:pt idx="22">
                  <c:v>38749</c:v>
                </c:pt>
                <c:pt idx="23">
                  <c:v>38777</c:v>
                </c:pt>
                <c:pt idx="24">
                  <c:v>38808</c:v>
                </c:pt>
                <c:pt idx="25">
                  <c:v>38838</c:v>
                </c:pt>
                <c:pt idx="26">
                  <c:v>38869</c:v>
                </c:pt>
                <c:pt idx="27">
                  <c:v>38899</c:v>
                </c:pt>
                <c:pt idx="28">
                  <c:v>38930</c:v>
                </c:pt>
                <c:pt idx="29">
                  <c:v>38961</c:v>
                </c:pt>
                <c:pt idx="30">
                  <c:v>38991</c:v>
                </c:pt>
                <c:pt idx="31">
                  <c:v>39022</c:v>
                </c:pt>
                <c:pt idx="32">
                  <c:v>39052</c:v>
                </c:pt>
                <c:pt idx="33">
                  <c:v>39083</c:v>
                </c:pt>
                <c:pt idx="34">
                  <c:v>39114</c:v>
                </c:pt>
                <c:pt idx="35">
                  <c:v>39142</c:v>
                </c:pt>
                <c:pt idx="36">
                  <c:v>39173</c:v>
                </c:pt>
                <c:pt idx="37">
                  <c:v>39203</c:v>
                </c:pt>
                <c:pt idx="38">
                  <c:v>39234</c:v>
                </c:pt>
                <c:pt idx="39">
                  <c:v>39264</c:v>
                </c:pt>
                <c:pt idx="40">
                  <c:v>39295</c:v>
                </c:pt>
                <c:pt idx="41">
                  <c:v>39326</c:v>
                </c:pt>
                <c:pt idx="42">
                  <c:v>39356</c:v>
                </c:pt>
                <c:pt idx="43">
                  <c:v>39387</c:v>
                </c:pt>
                <c:pt idx="44">
                  <c:v>39417</c:v>
                </c:pt>
                <c:pt idx="45">
                  <c:v>39448</c:v>
                </c:pt>
                <c:pt idx="46">
                  <c:v>39479</c:v>
                </c:pt>
                <c:pt idx="47">
                  <c:v>39508</c:v>
                </c:pt>
                <c:pt idx="48">
                  <c:v>39539</c:v>
                </c:pt>
                <c:pt idx="49">
                  <c:v>39569</c:v>
                </c:pt>
                <c:pt idx="50">
                  <c:v>39600</c:v>
                </c:pt>
                <c:pt idx="51">
                  <c:v>39630</c:v>
                </c:pt>
                <c:pt idx="52">
                  <c:v>39661</c:v>
                </c:pt>
                <c:pt idx="53">
                  <c:v>39692</c:v>
                </c:pt>
                <c:pt idx="54">
                  <c:v>39722</c:v>
                </c:pt>
                <c:pt idx="55">
                  <c:v>39753</c:v>
                </c:pt>
                <c:pt idx="56">
                  <c:v>39783</c:v>
                </c:pt>
                <c:pt idx="57">
                  <c:v>39814</c:v>
                </c:pt>
                <c:pt idx="58">
                  <c:v>39845</c:v>
                </c:pt>
                <c:pt idx="59">
                  <c:v>39873</c:v>
                </c:pt>
                <c:pt idx="60">
                  <c:v>39904</c:v>
                </c:pt>
                <c:pt idx="61">
                  <c:v>39934</c:v>
                </c:pt>
                <c:pt idx="62">
                  <c:v>39965</c:v>
                </c:pt>
                <c:pt idx="63">
                  <c:v>39995</c:v>
                </c:pt>
                <c:pt idx="64">
                  <c:v>40026</c:v>
                </c:pt>
                <c:pt idx="65">
                  <c:v>40057</c:v>
                </c:pt>
                <c:pt idx="66">
                  <c:v>40087</c:v>
                </c:pt>
                <c:pt idx="67">
                  <c:v>40118</c:v>
                </c:pt>
                <c:pt idx="68">
                  <c:v>40148</c:v>
                </c:pt>
                <c:pt idx="69">
                  <c:v>40179</c:v>
                </c:pt>
                <c:pt idx="70">
                  <c:v>40210</c:v>
                </c:pt>
                <c:pt idx="71">
                  <c:v>40238</c:v>
                </c:pt>
                <c:pt idx="72">
                  <c:v>40269</c:v>
                </c:pt>
                <c:pt idx="73">
                  <c:v>40299</c:v>
                </c:pt>
                <c:pt idx="74">
                  <c:v>40330</c:v>
                </c:pt>
                <c:pt idx="75">
                  <c:v>40360</c:v>
                </c:pt>
                <c:pt idx="76">
                  <c:v>40391</c:v>
                </c:pt>
                <c:pt idx="77">
                  <c:v>40422</c:v>
                </c:pt>
                <c:pt idx="78">
                  <c:v>40452</c:v>
                </c:pt>
                <c:pt idx="79">
                  <c:v>40483</c:v>
                </c:pt>
                <c:pt idx="80">
                  <c:v>40513</c:v>
                </c:pt>
                <c:pt idx="81">
                  <c:v>40544</c:v>
                </c:pt>
                <c:pt idx="82">
                  <c:v>40575</c:v>
                </c:pt>
                <c:pt idx="83">
                  <c:v>40603</c:v>
                </c:pt>
                <c:pt idx="84">
                  <c:v>40634</c:v>
                </c:pt>
                <c:pt idx="85">
                  <c:v>40664</c:v>
                </c:pt>
                <c:pt idx="86">
                  <c:v>40695</c:v>
                </c:pt>
                <c:pt idx="87">
                  <c:v>40725</c:v>
                </c:pt>
                <c:pt idx="88">
                  <c:v>40756</c:v>
                </c:pt>
                <c:pt idx="89">
                  <c:v>40787</c:v>
                </c:pt>
                <c:pt idx="90">
                  <c:v>40817</c:v>
                </c:pt>
                <c:pt idx="91">
                  <c:v>40848</c:v>
                </c:pt>
                <c:pt idx="92">
                  <c:v>40878</c:v>
                </c:pt>
                <c:pt idx="93">
                  <c:v>40909</c:v>
                </c:pt>
                <c:pt idx="94">
                  <c:v>40940</c:v>
                </c:pt>
                <c:pt idx="95">
                  <c:v>40969</c:v>
                </c:pt>
                <c:pt idx="96">
                  <c:v>41000</c:v>
                </c:pt>
                <c:pt idx="97">
                  <c:v>41030</c:v>
                </c:pt>
                <c:pt idx="98">
                  <c:v>41061</c:v>
                </c:pt>
                <c:pt idx="99">
                  <c:v>41091</c:v>
                </c:pt>
                <c:pt idx="100">
                  <c:v>41122</c:v>
                </c:pt>
                <c:pt idx="101">
                  <c:v>41153</c:v>
                </c:pt>
                <c:pt idx="102">
                  <c:v>41183</c:v>
                </c:pt>
                <c:pt idx="103">
                  <c:v>41214</c:v>
                </c:pt>
                <c:pt idx="104">
                  <c:v>41244</c:v>
                </c:pt>
                <c:pt idx="105">
                  <c:v>41275</c:v>
                </c:pt>
                <c:pt idx="106">
                  <c:v>41306</c:v>
                </c:pt>
                <c:pt idx="107">
                  <c:v>41334</c:v>
                </c:pt>
                <c:pt idx="108">
                  <c:v>41365</c:v>
                </c:pt>
                <c:pt idx="109">
                  <c:v>41395</c:v>
                </c:pt>
                <c:pt idx="110">
                  <c:v>41426</c:v>
                </c:pt>
                <c:pt idx="111">
                  <c:v>41456</c:v>
                </c:pt>
                <c:pt idx="112">
                  <c:v>41487</c:v>
                </c:pt>
                <c:pt idx="113">
                  <c:v>41518</c:v>
                </c:pt>
                <c:pt idx="114">
                  <c:v>41548</c:v>
                </c:pt>
                <c:pt idx="115">
                  <c:v>41579</c:v>
                </c:pt>
                <c:pt idx="116">
                  <c:v>41609</c:v>
                </c:pt>
              </c:strCache>
            </c:strRef>
          </c:cat>
          <c:val>
            <c:numRef>
              <c:f>Blad1!$E$681:$E$810</c:f>
              <c:numCache>
                <c:ptCount val="130"/>
                <c:pt idx="0">
                  <c:v>6710</c:v>
                </c:pt>
                <c:pt idx="1">
                  <c:v>8716</c:v>
                </c:pt>
                <c:pt idx="2">
                  <c:v>9472</c:v>
                </c:pt>
                <c:pt idx="3">
                  <c:v>7356</c:v>
                </c:pt>
                <c:pt idx="4">
                  <c:v>9375</c:v>
                </c:pt>
                <c:pt idx="5">
                  <c:v>12105</c:v>
                </c:pt>
                <c:pt idx="6">
                  <c:v>9717</c:v>
                </c:pt>
                <c:pt idx="7">
                  <c:v>7992.5</c:v>
                </c:pt>
                <c:pt idx="8">
                  <c:v>7992.5</c:v>
                </c:pt>
                <c:pt idx="9">
                  <c:v>8806</c:v>
                </c:pt>
                <c:pt idx="10">
                  <c:v>8350</c:v>
                </c:pt>
                <c:pt idx="11">
                  <c:v>10060</c:v>
                </c:pt>
                <c:pt idx="12">
                  <c:v>10128</c:v>
                </c:pt>
                <c:pt idx="13">
                  <c:v>10671</c:v>
                </c:pt>
                <c:pt idx="14">
                  <c:v>12097</c:v>
                </c:pt>
                <c:pt idx="15">
                  <c:v>9301</c:v>
                </c:pt>
                <c:pt idx="16">
                  <c:v>12334</c:v>
                </c:pt>
                <c:pt idx="17">
                  <c:v>15171</c:v>
                </c:pt>
                <c:pt idx="18">
                  <c:v>12990</c:v>
                </c:pt>
                <c:pt idx="19">
                  <c:v>11107</c:v>
                </c:pt>
                <c:pt idx="20">
                  <c:v>9920</c:v>
                </c:pt>
                <c:pt idx="21">
                  <c:v>12593</c:v>
                </c:pt>
                <c:pt idx="22">
                  <c:v>11509</c:v>
                </c:pt>
                <c:pt idx="23">
                  <c:v>14090.5</c:v>
                </c:pt>
                <c:pt idx="24">
                  <c:v>14090.5</c:v>
                </c:pt>
                <c:pt idx="25">
                  <c:v>11466</c:v>
                </c:pt>
                <c:pt idx="26">
                  <c:v>15719</c:v>
                </c:pt>
                <c:pt idx="27">
                  <c:v>12098</c:v>
                </c:pt>
                <c:pt idx="28">
                  <c:v>15360</c:v>
                </c:pt>
                <c:pt idx="29">
                  <c:v>17207</c:v>
                </c:pt>
                <c:pt idx="30">
                  <c:v>17080</c:v>
                </c:pt>
                <c:pt idx="31">
                  <c:v>15066</c:v>
                </c:pt>
                <c:pt idx="32">
                  <c:v>10922</c:v>
                </c:pt>
                <c:pt idx="33">
                  <c:v>15178</c:v>
                </c:pt>
                <c:pt idx="34">
                  <c:v>13664</c:v>
                </c:pt>
                <c:pt idx="35">
                  <c:v>15791</c:v>
                </c:pt>
                <c:pt idx="36">
                  <c:v>14464</c:v>
                </c:pt>
                <c:pt idx="37">
                  <c:v>15382</c:v>
                </c:pt>
                <c:pt idx="38">
                  <c:v>16496</c:v>
                </c:pt>
                <c:pt idx="39">
                  <c:v>14126</c:v>
                </c:pt>
                <c:pt idx="40">
                  <c:v>16335</c:v>
                </c:pt>
                <c:pt idx="41">
                  <c:v>17480</c:v>
                </c:pt>
                <c:pt idx="42">
                  <c:v>18466</c:v>
                </c:pt>
                <c:pt idx="43">
                  <c:v>14801</c:v>
                </c:pt>
                <c:pt idx="44">
                  <c:v>7809</c:v>
                </c:pt>
                <c:pt idx="45">
                  <c:v>14981</c:v>
                </c:pt>
                <c:pt idx="46">
                  <c:v>14384</c:v>
                </c:pt>
                <c:pt idx="47">
                  <c:v>12452</c:v>
                </c:pt>
                <c:pt idx="48">
                  <c:v>15704</c:v>
                </c:pt>
                <c:pt idx="49">
                  <c:v>13562</c:v>
                </c:pt>
                <c:pt idx="50">
                  <c:v>14995</c:v>
                </c:pt>
                <c:pt idx="51">
                  <c:v>13660</c:v>
                </c:pt>
                <c:pt idx="52">
                  <c:v>14151</c:v>
                </c:pt>
                <c:pt idx="53">
                  <c:v>18618</c:v>
                </c:pt>
                <c:pt idx="54">
                  <c:v>15847</c:v>
                </c:pt>
                <c:pt idx="55">
                  <c:v>12760</c:v>
                </c:pt>
                <c:pt idx="56">
                  <c:v>12971</c:v>
                </c:pt>
                <c:pt idx="57">
                  <c:v>25731</c:v>
                </c:pt>
                <c:pt idx="58">
                  <c:v>13352</c:v>
                </c:pt>
                <c:pt idx="59">
                  <c:v>15602</c:v>
                </c:pt>
                <c:pt idx="60">
                  <c:v>15145</c:v>
                </c:pt>
                <c:pt idx="61">
                  <c:v>16887</c:v>
                </c:pt>
                <c:pt idx="62">
                  <c:v>18576</c:v>
                </c:pt>
                <c:pt idx="63">
                  <c:v>16480</c:v>
                </c:pt>
                <c:pt idx="64">
                  <c:v>15924</c:v>
                </c:pt>
                <c:pt idx="65">
                  <c:v>20945</c:v>
                </c:pt>
                <c:pt idx="66">
                  <c:v>17561</c:v>
                </c:pt>
                <c:pt idx="67">
                  <c:v>13923</c:v>
                </c:pt>
                <c:pt idx="68">
                  <c:v>11452</c:v>
                </c:pt>
                <c:pt idx="69">
                  <c:v>13940</c:v>
                </c:pt>
                <c:pt idx="70">
                  <c:v>13667</c:v>
                </c:pt>
                <c:pt idx="71">
                  <c:v>16879</c:v>
                </c:pt>
                <c:pt idx="72">
                  <c:v>14195</c:v>
                </c:pt>
                <c:pt idx="73">
                  <c:v>13292</c:v>
                </c:pt>
                <c:pt idx="74">
                  <c:v>15508</c:v>
                </c:pt>
                <c:pt idx="75">
                  <c:v>13029</c:v>
                </c:pt>
                <c:pt idx="76">
                  <c:v>14981</c:v>
                </c:pt>
                <c:pt idx="77">
                  <c:v>16975</c:v>
                </c:pt>
                <c:pt idx="78">
                  <c:v>15914</c:v>
                </c:pt>
                <c:pt idx="79">
                  <c:v>12676</c:v>
                </c:pt>
                <c:pt idx="80">
                  <c:v>10526</c:v>
                </c:pt>
                <c:pt idx="81">
                  <c:v>13238</c:v>
                </c:pt>
                <c:pt idx="82">
                  <c:v>12858</c:v>
                </c:pt>
                <c:pt idx="83">
                  <c:v>15500</c:v>
                </c:pt>
                <c:pt idx="84">
                  <c:v>13036</c:v>
                </c:pt>
                <c:pt idx="85">
                  <c:v>15374</c:v>
                </c:pt>
                <c:pt idx="86">
                  <c:v>12657</c:v>
                </c:pt>
                <c:pt idx="87">
                  <c:v>9707</c:v>
                </c:pt>
                <c:pt idx="88">
                  <c:v>13164</c:v>
                </c:pt>
                <c:pt idx="89">
                  <c:v>15510</c:v>
                </c:pt>
                <c:pt idx="90">
                  <c:v>14465</c:v>
                </c:pt>
                <c:pt idx="91">
                  <c:v>12598</c:v>
                </c:pt>
                <c:pt idx="92">
                  <c:v>10236</c:v>
                </c:pt>
                <c:pt idx="93">
                  <c:v>12459</c:v>
                </c:pt>
                <c:pt idx="94">
                  <c:v>11083</c:v>
                </c:pt>
                <c:pt idx="95">
                  <c:v>12819</c:v>
                </c:pt>
                <c:pt idx="96">
                  <c:v>11547</c:v>
                </c:pt>
                <c:pt idx="97">
                  <c:v>11809</c:v>
                </c:pt>
                <c:pt idx="98">
                  <c:v>12544</c:v>
                </c:pt>
                <c:pt idx="99">
                  <c:v>10933</c:v>
                </c:pt>
                <c:pt idx="100">
                  <c:v>13674</c:v>
                </c:pt>
                <c:pt idx="101">
                  <c:v>14596</c:v>
                </c:pt>
                <c:pt idx="102">
                  <c:v>14821</c:v>
                </c:pt>
                <c:pt idx="103">
                  <c:v>12065</c:v>
                </c:pt>
                <c:pt idx="104">
                  <c:v>10398</c:v>
                </c:pt>
                <c:pt idx="105">
                  <c:v>10656</c:v>
                </c:pt>
                <c:pt idx="106">
                  <c:v>9508</c:v>
                </c:pt>
                <c:pt idx="107">
                  <c:v>10939</c:v>
                </c:pt>
                <c:pt idx="108">
                  <c:v>11351</c:v>
                </c:pt>
                <c:pt idx="109">
                  <c:v>11285</c:v>
                </c:pt>
                <c:pt idx="110">
                  <c:v>10840</c:v>
                </c:pt>
                <c:pt idx="111">
                  <c:v>11295</c:v>
                </c:pt>
                <c:pt idx="112">
                  <c:v>13017</c:v>
                </c:pt>
                <c:pt idx="113">
                  <c:v>16225</c:v>
                </c:pt>
                <c:pt idx="114">
                  <c:v>17239</c:v>
                </c:pt>
                <c:pt idx="115">
                  <c:v>12643</c:v>
                </c:pt>
                <c:pt idx="116">
                  <c:v>13642</c:v>
                </c:pt>
                <c:pt idx="117">
                  <c:v>11205</c:v>
                </c:pt>
                <c:pt idx="118">
                  <c:v>9988</c:v>
                </c:pt>
                <c:pt idx="119">
                  <c:v>11407</c:v>
                </c:pt>
                <c:pt idx="120">
                  <c:v>10636</c:v>
                </c:pt>
                <c:pt idx="121">
                  <c:v>10395</c:v>
                </c:pt>
                <c:pt idx="122">
                  <c:v>10722</c:v>
                </c:pt>
                <c:pt idx="123">
                  <c:v>9969</c:v>
                </c:pt>
                <c:pt idx="124">
                  <c:v>10620</c:v>
                </c:pt>
                <c:pt idx="125">
                  <c:v>10554</c:v>
                </c:pt>
                <c:pt idx="126">
                  <c:v>13940</c:v>
                </c:pt>
                <c:pt idx="127">
                  <c:v>13434</c:v>
                </c:pt>
                <c:pt idx="128">
                  <c:v>8761</c:v>
                </c:pt>
                <c:pt idx="129">
                  <c:v>11397</c:v>
                </c:pt>
              </c:numCache>
            </c:numRef>
          </c:val>
          <c:smooth val="0"/>
        </c:ser>
        <c:axId val="42936767"/>
        <c:axId val="50886584"/>
      </c:lineChart>
      <c:dateAx>
        <c:axId val="4293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50886584"/>
        <c:crosses val="autoZero"/>
        <c:auto val="0"/>
        <c:minorUnit val="4"/>
        <c:minorTimeUnit val="months"/>
        <c:noMultiLvlLbl val="0"/>
      </c:dateAx>
      <c:valAx>
        <c:axId val="50886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42936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Evolutie bijkomend aantal gebruikers per maand
per gewest: april 2004-2015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Vlaams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33"/>
                </a:solidFill>
              </a:ln>
            </c:spPr>
            <c:trendlineType val="poly"/>
            <c:order val="4"/>
            <c:dispEq val="0"/>
            <c:dispRSqr val="0"/>
          </c:trendline>
          <c:cat>
            <c:strRef>
              <c:f>Blad1!$A$681:$A$810</c:f>
              <c:strCache>
                <c:ptCount val="130"/>
                <c:pt idx="0">
                  <c:v>38078</c:v>
                </c:pt>
                <c:pt idx="1">
                  <c:v>38108</c:v>
                </c:pt>
                <c:pt idx="2">
                  <c:v>38139</c:v>
                </c:pt>
                <c:pt idx="3">
                  <c:v>38169</c:v>
                </c:pt>
                <c:pt idx="4">
                  <c:v>38200</c:v>
                </c:pt>
                <c:pt idx="5">
                  <c:v>38231</c:v>
                </c:pt>
                <c:pt idx="6">
                  <c:v>38261</c:v>
                </c:pt>
                <c:pt idx="7">
                  <c:v>38292</c:v>
                </c:pt>
                <c:pt idx="8">
                  <c:v>38322</c:v>
                </c:pt>
                <c:pt idx="9">
                  <c:v>38353</c:v>
                </c:pt>
                <c:pt idx="10">
                  <c:v>38384</c:v>
                </c:pt>
                <c:pt idx="11">
                  <c:v>38412</c:v>
                </c:pt>
                <c:pt idx="12">
                  <c:v>38443</c:v>
                </c:pt>
                <c:pt idx="13">
                  <c:v>38473</c:v>
                </c:pt>
                <c:pt idx="14">
                  <c:v>38504</c:v>
                </c:pt>
                <c:pt idx="15">
                  <c:v>38534</c:v>
                </c:pt>
                <c:pt idx="16">
                  <c:v>38565</c:v>
                </c:pt>
                <c:pt idx="17">
                  <c:v>38596</c:v>
                </c:pt>
                <c:pt idx="18">
                  <c:v>38626</c:v>
                </c:pt>
                <c:pt idx="19">
                  <c:v>38657</c:v>
                </c:pt>
                <c:pt idx="20">
                  <c:v>38687</c:v>
                </c:pt>
                <c:pt idx="21">
                  <c:v>38718</c:v>
                </c:pt>
                <c:pt idx="22">
                  <c:v>38749</c:v>
                </c:pt>
                <c:pt idx="23">
                  <c:v>38777</c:v>
                </c:pt>
                <c:pt idx="24">
                  <c:v>38808</c:v>
                </c:pt>
                <c:pt idx="25">
                  <c:v>38838</c:v>
                </c:pt>
                <c:pt idx="26">
                  <c:v>38869</c:v>
                </c:pt>
                <c:pt idx="27">
                  <c:v>38899</c:v>
                </c:pt>
                <c:pt idx="28">
                  <c:v>38930</c:v>
                </c:pt>
                <c:pt idx="29">
                  <c:v>38961</c:v>
                </c:pt>
                <c:pt idx="30">
                  <c:v>38991</c:v>
                </c:pt>
                <c:pt idx="31">
                  <c:v>39022</c:v>
                </c:pt>
                <c:pt idx="32">
                  <c:v>39052</c:v>
                </c:pt>
                <c:pt idx="33">
                  <c:v>39083</c:v>
                </c:pt>
                <c:pt idx="34">
                  <c:v>39114</c:v>
                </c:pt>
                <c:pt idx="35">
                  <c:v>39142</c:v>
                </c:pt>
                <c:pt idx="36">
                  <c:v>39173</c:v>
                </c:pt>
                <c:pt idx="37">
                  <c:v>39203</c:v>
                </c:pt>
                <c:pt idx="38">
                  <c:v>39234</c:v>
                </c:pt>
                <c:pt idx="39">
                  <c:v>39264</c:v>
                </c:pt>
                <c:pt idx="40">
                  <c:v>39295</c:v>
                </c:pt>
                <c:pt idx="41">
                  <c:v>39326</c:v>
                </c:pt>
                <c:pt idx="42">
                  <c:v>39356</c:v>
                </c:pt>
                <c:pt idx="43">
                  <c:v>39387</c:v>
                </c:pt>
                <c:pt idx="44">
                  <c:v>39417</c:v>
                </c:pt>
                <c:pt idx="45">
                  <c:v>39448</c:v>
                </c:pt>
                <c:pt idx="46">
                  <c:v>39479</c:v>
                </c:pt>
                <c:pt idx="47">
                  <c:v>39508</c:v>
                </c:pt>
                <c:pt idx="48">
                  <c:v>39539</c:v>
                </c:pt>
                <c:pt idx="49">
                  <c:v>39569</c:v>
                </c:pt>
                <c:pt idx="50">
                  <c:v>39600</c:v>
                </c:pt>
                <c:pt idx="51">
                  <c:v>39630</c:v>
                </c:pt>
                <c:pt idx="52">
                  <c:v>39661</c:v>
                </c:pt>
                <c:pt idx="53">
                  <c:v>39692</c:v>
                </c:pt>
                <c:pt idx="54">
                  <c:v>39722</c:v>
                </c:pt>
                <c:pt idx="55">
                  <c:v>39753</c:v>
                </c:pt>
                <c:pt idx="56">
                  <c:v>39783</c:v>
                </c:pt>
                <c:pt idx="57">
                  <c:v>39814</c:v>
                </c:pt>
                <c:pt idx="58">
                  <c:v>39845</c:v>
                </c:pt>
                <c:pt idx="59">
                  <c:v>39873</c:v>
                </c:pt>
                <c:pt idx="60">
                  <c:v>39904</c:v>
                </c:pt>
                <c:pt idx="61">
                  <c:v>39934</c:v>
                </c:pt>
                <c:pt idx="62">
                  <c:v>39965</c:v>
                </c:pt>
                <c:pt idx="63">
                  <c:v>39995</c:v>
                </c:pt>
                <c:pt idx="64">
                  <c:v>40026</c:v>
                </c:pt>
                <c:pt idx="65">
                  <c:v>40057</c:v>
                </c:pt>
                <c:pt idx="66">
                  <c:v>40087</c:v>
                </c:pt>
                <c:pt idx="67">
                  <c:v>40118</c:v>
                </c:pt>
                <c:pt idx="68">
                  <c:v>40148</c:v>
                </c:pt>
                <c:pt idx="69">
                  <c:v>40179</c:v>
                </c:pt>
                <c:pt idx="70">
                  <c:v>40210</c:v>
                </c:pt>
                <c:pt idx="71">
                  <c:v>40238</c:v>
                </c:pt>
                <c:pt idx="72">
                  <c:v>40269</c:v>
                </c:pt>
                <c:pt idx="73">
                  <c:v>40299</c:v>
                </c:pt>
                <c:pt idx="74">
                  <c:v>40330</c:v>
                </c:pt>
                <c:pt idx="75">
                  <c:v>40360</c:v>
                </c:pt>
                <c:pt idx="76">
                  <c:v>40391</c:v>
                </c:pt>
                <c:pt idx="77">
                  <c:v>40422</c:v>
                </c:pt>
                <c:pt idx="78">
                  <c:v>40452</c:v>
                </c:pt>
                <c:pt idx="79">
                  <c:v>40483</c:v>
                </c:pt>
                <c:pt idx="80">
                  <c:v>40513</c:v>
                </c:pt>
                <c:pt idx="81">
                  <c:v>40544</c:v>
                </c:pt>
                <c:pt idx="82">
                  <c:v>40575</c:v>
                </c:pt>
                <c:pt idx="83">
                  <c:v>40603</c:v>
                </c:pt>
                <c:pt idx="84">
                  <c:v>40634</c:v>
                </c:pt>
                <c:pt idx="85">
                  <c:v>40664</c:v>
                </c:pt>
                <c:pt idx="86">
                  <c:v>40695</c:v>
                </c:pt>
                <c:pt idx="87">
                  <c:v>40725</c:v>
                </c:pt>
                <c:pt idx="88">
                  <c:v>40756</c:v>
                </c:pt>
                <c:pt idx="89">
                  <c:v>40787</c:v>
                </c:pt>
                <c:pt idx="90">
                  <c:v>40817</c:v>
                </c:pt>
                <c:pt idx="91">
                  <c:v>40848</c:v>
                </c:pt>
                <c:pt idx="92">
                  <c:v>40878</c:v>
                </c:pt>
                <c:pt idx="93">
                  <c:v>40909</c:v>
                </c:pt>
                <c:pt idx="94">
                  <c:v>40940</c:v>
                </c:pt>
                <c:pt idx="95">
                  <c:v>40969</c:v>
                </c:pt>
                <c:pt idx="96">
                  <c:v>41000</c:v>
                </c:pt>
                <c:pt idx="97">
                  <c:v>41030</c:v>
                </c:pt>
                <c:pt idx="98">
                  <c:v>41061</c:v>
                </c:pt>
                <c:pt idx="99">
                  <c:v>41091</c:v>
                </c:pt>
                <c:pt idx="100">
                  <c:v>41122</c:v>
                </c:pt>
                <c:pt idx="101">
                  <c:v>41153</c:v>
                </c:pt>
                <c:pt idx="102">
                  <c:v>41183</c:v>
                </c:pt>
                <c:pt idx="103">
                  <c:v>41214</c:v>
                </c:pt>
                <c:pt idx="104">
                  <c:v>41244</c:v>
                </c:pt>
                <c:pt idx="105">
                  <c:v>41275</c:v>
                </c:pt>
                <c:pt idx="106">
                  <c:v>41306</c:v>
                </c:pt>
                <c:pt idx="107">
                  <c:v>41334</c:v>
                </c:pt>
                <c:pt idx="108">
                  <c:v>41365</c:v>
                </c:pt>
                <c:pt idx="109">
                  <c:v>41395</c:v>
                </c:pt>
                <c:pt idx="110">
                  <c:v>41426</c:v>
                </c:pt>
                <c:pt idx="111">
                  <c:v>41456</c:v>
                </c:pt>
                <c:pt idx="112">
                  <c:v>41487</c:v>
                </c:pt>
                <c:pt idx="113">
                  <c:v>41518</c:v>
                </c:pt>
                <c:pt idx="114">
                  <c:v>41548</c:v>
                </c:pt>
                <c:pt idx="115">
                  <c:v>41579</c:v>
                </c:pt>
                <c:pt idx="116">
                  <c:v>41609</c:v>
                </c:pt>
                <c:pt idx="117">
                  <c:v>41640</c:v>
                </c:pt>
                <c:pt idx="118">
                  <c:v>41671</c:v>
                </c:pt>
                <c:pt idx="119">
                  <c:v>41699</c:v>
                </c:pt>
                <c:pt idx="120">
                  <c:v>41730</c:v>
                </c:pt>
                <c:pt idx="121">
                  <c:v>41760</c:v>
                </c:pt>
                <c:pt idx="122">
                  <c:v>41791</c:v>
                </c:pt>
                <c:pt idx="123">
                  <c:v>41821</c:v>
                </c:pt>
                <c:pt idx="124">
                  <c:v>41852</c:v>
                </c:pt>
                <c:pt idx="125">
                  <c:v>41883</c:v>
                </c:pt>
                <c:pt idx="126">
                  <c:v>41913</c:v>
                </c:pt>
                <c:pt idx="127">
                  <c:v>41944</c:v>
                </c:pt>
                <c:pt idx="128">
                  <c:v>41974</c:v>
                </c:pt>
                <c:pt idx="129">
                  <c:v>42005</c:v>
                </c:pt>
              </c:strCache>
            </c:strRef>
          </c:cat>
          <c:val>
            <c:numRef>
              <c:f>Blad1!$B$681:$B$810</c:f>
              <c:numCache>
                <c:ptCount val="130"/>
                <c:pt idx="0">
                  <c:v>4398</c:v>
                </c:pt>
                <c:pt idx="1">
                  <c:v>5962</c:v>
                </c:pt>
                <c:pt idx="2">
                  <c:v>6497</c:v>
                </c:pt>
                <c:pt idx="3">
                  <c:v>5226</c:v>
                </c:pt>
                <c:pt idx="4">
                  <c:v>6569</c:v>
                </c:pt>
                <c:pt idx="5">
                  <c:v>8445</c:v>
                </c:pt>
                <c:pt idx="6">
                  <c:v>6776</c:v>
                </c:pt>
                <c:pt idx="7">
                  <c:v>5522.5</c:v>
                </c:pt>
                <c:pt idx="8">
                  <c:v>5522.5</c:v>
                </c:pt>
                <c:pt idx="9">
                  <c:v>6272</c:v>
                </c:pt>
                <c:pt idx="10">
                  <c:v>6008</c:v>
                </c:pt>
                <c:pt idx="11">
                  <c:v>7334</c:v>
                </c:pt>
                <c:pt idx="12">
                  <c:v>6957</c:v>
                </c:pt>
                <c:pt idx="13">
                  <c:v>7279</c:v>
                </c:pt>
                <c:pt idx="14">
                  <c:v>8489</c:v>
                </c:pt>
                <c:pt idx="15">
                  <c:v>6542</c:v>
                </c:pt>
                <c:pt idx="16">
                  <c:v>8643</c:v>
                </c:pt>
                <c:pt idx="17">
                  <c:v>10756</c:v>
                </c:pt>
                <c:pt idx="18">
                  <c:v>9197</c:v>
                </c:pt>
                <c:pt idx="19">
                  <c:v>7614</c:v>
                </c:pt>
                <c:pt idx="20">
                  <c:v>6835</c:v>
                </c:pt>
                <c:pt idx="21">
                  <c:v>8527</c:v>
                </c:pt>
                <c:pt idx="22">
                  <c:v>7808</c:v>
                </c:pt>
                <c:pt idx="23">
                  <c:v>8971</c:v>
                </c:pt>
                <c:pt idx="24">
                  <c:v>8971</c:v>
                </c:pt>
                <c:pt idx="25">
                  <c:v>7148</c:v>
                </c:pt>
                <c:pt idx="26">
                  <c:v>9859</c:v>
                </c:pt>
                <c:pt idx="27">
                  <c:v>7366</c:v>
                </c:pt>
                <c:pt idx="28">
                  <c:v>9422</c:v>
                </c:pt>
                <c:pt idx="29">
                  <c:v>10201</c:v>
                </c:pt>
                <c:pt idx="30">
                  <c:v>10153</c:v>
                </c:pt>
                <c:pt idx="31">
                  <c:v>9140</c:v>
                </c:pt>
                <c:pt idx="32">
                  <c:v>6350</c:v>
                </c:pt>
                <c:pt idx="33">
                  <c:v>8886</c:v>
                </c:pt>
                <c:pt idx="34">
                  <c:v>8088</c:v>
                </c:pt>
                <c:pt idx="35">
                  <c:v>9662</c:v>
                </c:pt>
                <c:pt idx="36">
                  <c:v>8492</c:v>
                </c:pt>
                <c:pt idx="37">
                  <c:v>9085</c:v>
                </c:pt>
                <c:pt idx="38">
                  <c:v>9907</c:v>
                </c:pt>
                <c:pt idx="39">
                  <c:v>8132</c:v>
                </c:pt>
                <c:pt idx="40">
                  <c:v>9511</c:v>
                </c:pt>
                <c:pt idx="41">
                  <c:v>10230</c:v>
                </c:pt>
                <c:pt idx="42">
                  <c:v>11126</c:v>
                </c:pt>
                <c:pt idx="43">
                  <c:v>8737</c:v>
                </c:pt>
                <c:pt idx="44">
                  <c:v>4612</c:v>
                </c:pt>
                <c:pt idx="45">
                  <c:v>8815</c:v>
                </c:pt>
                <c:pt idx="46">
                  <c:v>7862</c:v>
                </c:pt>
                <c:pt idx="47">
                  <c:v>7188</c:v>
                </c:pt>
                <c:pt idx="48">
                  <c:v>9103</c:v>
                </c:pt>
                <c:pt idx="49">
                  <c:v>7446</c:v>
                </c:pt>
                <c:pt idx="50">
                  <c:v>8180</c:v>
                </c:pt>
                <c:pt idx="51">
                  <c:v>7250</c:v>
                </c:pt>
                <c:pt idx="52">
                  <c:v>7595</c:v>
                </c:pt>
                <c:pt idx="53">
                  <c:v>10073</c:v>
                </c:pt>
                <c:pt idx="54">
                  <c:v>8784</c:v>
                </c:pt>
                <c:pt idx="55">
                  <c:v>7222</c:v>
                </c:pt>
                <c:pt idx="56">
                  <c:v>7810</c:v>
                </c:pt>
                <c:pt idx="57">
                  <c:v>7469</c:v>
                </c:pt>
                <c:pt idx="58">
                  <c:v>7587</c:v>
                </c:pt>
                <c:pt idx="59">
                  <c:v>8830</c:v>
                </c:pt>
                <c:pt idx="60">
                  <c:v>8479</c:v>
                </c:pt>
                <c:pt idx="61">
                  <c:v>9430</c:v>
                </c:pt>
                <c:pt idx="62">
                  <c:v>10213</c:v>
                </c:pt>
                <c:pt idx="63">
                  <c:v>8591</c:v>
                </c:pt>
                <c:pt idx="64">
                  <c:v>8637</c:v>
                </c:pt>
                <c:pt idx="65">
                  <c:v>11345</c:v>
                </c:pt>
                <c:pt idx="66">
                  <c:v>9636</c:v>
                </c:pt>
                <c:pt idx="67">
                  <c:v>7786</c:v>
                </c:pt>
                <c:pt idx="68">
                  <c:v>6596</c:v>
                </c:pt>
                <c:pt idx="69">
                  <c:v>7937</c:v>
                </c:pt>
                <c:pt idx="70">
                  <c:v>7666</c:v>
                </c:pt>
                <c:pt idx="71">
                  <c:v>9535</c:v>
                </c:pt>
                <c:pt idx="72">
                  <c:v>7685</c:v>
                </c:pt>
                <c:pt idx="73">
                  <c:v>7145</c:v>
                </c:pt>
                <c:pt idx="74">
                  <c:v>8295</c:v>
                </c:pt>
                <c:pt idx="75">
                  <c:v>6796</c:v>
                </c:pt>
                <c:pt idx="76">
                  <c:v>8272</c:v>
                </c:pt>
                <c:pt idx="77">
                  <c:v>9422</c:v>
                </c:pt>
                <c:pt idx="78">
                  <c:v>9051</c:v>
                </c:pt>
                <c:pt idx="79">
                  <c:v>7289</c:v>
                </c:pt>
                <c:pt idx="80">
                  <c:v>6106</c:v>
                </c:pt>
                <c:pt idx="81">
                  <c:v>7891</c:v>
                </c:pt>
                <c:pt idx="82">
                  <c:v>7398</c:v>
                </c:pt>
                <c:pt idx="83">
                  <c:v>8836</c:v>
                </c:pt>
                <c:pt idx="84">
                  <c:v>7240</c:v>
                </c:pt>
                <c:pt idx="85">
                  <c:v>8590</c:v>
                </c:pt>
                <c:pt idx="86">
                  <c:v>7001</c:v>
                </c:pt>
                <c:pt idx="87">
                  <c:v>5371</c:v>
                </c:pt>
                <c:pt idx="88">
                  <c:v>7414</c:v>
                </c:pt>
                <c:pt idx="89">
                  <c:v>8578</c:v>
                </c:pt>
                <c:pt idx="90">
                  <c:v>8120</c:v>
                </c:pt>
                <c:pt idx="91">
                  <c:v>7197</c:v>
                </c:pt>
                <c:pt idx="92">
                  <c:v>5876</c:v>
                </c:pt>
                <c:pt idx="93">
                  <c:v>7155</c:v>
                </c:pt>
                <c:pt idx="94">
                  <c:v>6419</c:v>
                </c:pt>
                <c:pt idx="95">
                  <c:v>7259</c:v>
                </c:pt>
                <c:pt idx="96">
                  <c:v>6523</c:v>
                </c:pt>
                <c:pt idx="97">
                  <c:v>6677</c:v>
                </c:pt>
                <c:pt idx="98">
                  <c:v>7146</c:v>
                </c:pt>
                <c:pt idx="99">
                  <c:v>6083</c:v>
                </c:pt>
                <c:pt idx="100">
                  <c:v>7461</c:v>
                </c:pt>
                <c:pt idx="101">
                  <c:v>8308</c:v>
                </c:pt>
                <c:pt idx="102">
                  <c:v>8466</c:v>
                </c:pt>
                <c:pt idx="103">
                  <c:v>6975</c:v>
                </c:pt>
                <c:pt idx="104">
                  <c:v>6148</c:v>
                </c:pt>
                <c:pt idx="105">
                  <c:v>6328</c:v>
                </c:pt>
                <c:pt idx="106">
                  <c:v>5637</c:v>
                </c:pt>
                <c:pt idx="107">
                  <c:v>6475</c:v>
                </c:pt>
                <c:pt idx="108">
                  <c:v>6644</c:v>
                </c:pt>
                <c:pt idx="109">
                  <c:v>6499</c:v>
                </c:pt>
                <c:pt idx="110">
                  <c:v>6240</c:v>
                </c:pt>
                <c:pt idx="111">
                  <c:v>6513</c:v>
                </c:pt>
                <c:pt idx="112">
                  <c:v>7997</c:v>
                </c:pt>
                <c:pt idx="113">
                  <c:v>10155</c:v>
                </c:pt>
                <c:pt idx="114">
                  <c:v>11196</c:v>
                </c:pt>
                <c:pt idx="115">
                  <c:v>8256</c:v>
                </c:pt>
                <c:pt idx="116">
                  <c:v>8790</c:v>
                </c:pt>
                <c:pt idx="117">
                  <c:v>6894</c:v>
                </c:pt>
                <c:pt idx="118">
                  <c:v>6120</c:v>
                </c:pt>
                <c:pt idx="119">
                  <c:v>6846</c:v>
                </c:pt>
                <c:pt idx="120">
                  <c:v>6533</c:v>
                </c:pt>
                <c:pt idx="121">
                  <c:v>6388</c:v>
                </c:pt>
                <c:pt idx="122">
                  <c:v>6617</c:v>
                </c:pt>
                <c:pt idx="123">
                  <c:v>6133</c:v>
                </c:pt>
                <c:pt idx="124">
                  <c:v>6654</c:v>
                </c:pt>
                <c:pt idx="125">
                  <c:v>6588</c:v>
                </c:pt>
                <c:pt idx="126">
                  <c:v>8361</c:v>
                </c:pt>
                <c:pt idx="127">
                  <c:v>8301</c:v>
                </c:pt>
                <c:pt idx="128">
                  <c:v>5483</c:v>
                </c:pt>
                <c:pt idx="129">
                  <c:v>7314</c:v>
                </c:pt>
              </c:numCache>
            </c:numRef>
          </c:val>
          <c:smooth val="0"/>
        </c:ser>
        <c:ser>
          <c:idx val="2"/>
          <c:order val="1"/>
          <c:tx>
            <c:v>Brussels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33"/>
                </a:solidFill>
              </a:ln>
            </c:spPr>
            <c:trendlineType val="poly"/>
            <c:order val="4"/>
            <c:dispEq val="0"/>
            <c:dispRSqr val="0"/>
          </c:trendline>
          <c:cat>
            <c:strRef>
              <c:f>Blad1!$A$681:$A$810</c:f>
              <c:strCache>
                <c:ptCount val="130"/>
                <c:pt idx="0">
                  <c:v>38078</c:v>
                </c:pt>
                <c:pt idx="1">
                  <c:v>38108</c:v>
                </c:pt>
                <c:pt idx="2">
                  <c:v>38139</c:v>
                </c:pt>
                <c:pt idx="3">
                  <c:v>38169</c:v>
                </c:pt>
                <c:pt idx="4">
                  <c:v>38200</c:v>
                </c:pt>
                <c:pt idx="5">
                  <c:v>38231</c:v>
                </c:pt>
                <c:pt idx="6">
                  <c:v>38261</c:v>
                </c:pt>
                <c:pt idx="7">
                  <c:v>38292</c:v>
                </c:pt>
                <c:pt idx="8">
                  <c:v>38322</c:v>
                </c:pt>
                <c:pt idx="9">
                  <c:v>38353</c:v>
                </c:pt>
                <c:pt idx="10">
                  <c:v>38384</c:v>
                </c:pt>
                <c:pt idx="11">
                  <c:v>38412</c:v>
                </c:pt>
                <c:pt idx="12">
                  <c:v>38443</c:v>
                </c:pt>
                <c:pt idx="13">
                  <c:v>38473</c:v>
                </c:pt>
                <c:pt idx="14">
                  <c:v>38504</c:v>
                </c:pt>
                <c:pt idx="15">
                  <c:v>38534</c:v>
                </c:pt>
                <c:pt idx="16">
                  <c:v>38565</c:v>
                </c:pt>
                <c:pt idx="17">
                  <c:v>38596</c:v>
                </c:pt>
                <c:pt idx="18">
                  <c:v>38626</c:v>
                </c:pt>
                <c:pt idx="19">
                  <c:v>38657</c:v>
                </c:pt>
                <c:pt idx="20">
                  <c:v>38687</c:v>
                </c:pt>
                <c:pt idx="21">
                  <c:v>38718</c:v>
                </c:pt>
                <c:pt idx="22">
                  <c:v>38749</c:v>
                </c:pt>
                <c:pt idx="23">
                  <c:v>38777</c:v>
                </c:pt>
                <c:pt idx="24">
                  <c:v>38808</c:v>
                </c:pt>
                <c:pt idx="25">
                  <c:v>38838</c:v>
                </c:pt>
                <c:pt idx="26">
                  <c:v>38869</c:v>
                </c:pt>
                <c:pt idx="27">
                  <c:v>38899</c:v>
                </c:pt>
                <c:pt idx="28">
                  <c:v>38930</c:v>
                </c:pt>
                <c:pt idx="29">
                  <c:v>38961</c:v>
                </c:pt>
                <c:pt idx="30">
                  <c:v>38991</c:v>
                </c:pt>
                <c:pt idx="31">
                  <c:v>39022</c:v>
                </c:pt>
                <c:pt idx="32">
                  <c:v>39052</c:v>
                </c:pt>
                <c:pt idx="33">
                  <c:v>39083</c:v>
                </c:pt>
                <c:pt idx="34">
                  <c:v>39114</c:v>
                </c:pt>
                <c:pt idx="35">
                  <c:v>39142</c:v>
                </c:pt>
                <c:pt idx="36">
                  <c:v>39173</c:v>
                </c:pt>
                <c:pt idx="37">
                  <c:v>39203</c:v>
                </c:pt>
                <c:pt idx="38">
                  <c:v>39234</c:v>
                </c:pt>
                <c:pt idx="39">
                  <c:v>39264</c:v>
                </c:pt>
                <c:pt idx="40">
                  <c:v>39295</c:v>
                </c:pt>
                <c:pt idx="41">
                  <c:v>39326</c:v>
                </c:pt>
                <c:pt idx="42">
                  <c:v>39356</c:v>
                </c:pt>
                <c:pt idx="43">
                  <c:v>39387</c:v>
                </c:pt>
                <c:pt idx="44">
                  <c:v>39417</c:v>
                </c:pt>
                <c:pt idx="45">
                  <c:v>39448</c:v>
                </c:pt>
                <c:pt idx="46">
                  <c:v>39479</c:v>
                </c:pt>
                <c:pt idx="47">
                  <c:v>39508</c:v>
                </c:pt>
                <c:pt idx="48">
                  <c:v>39539</c:v>
                </c:pt>
                <c:pt idx="49">
                  <c:v>39569</c:v>
                </c:pt>
                <c:pt idx="50">
                  <c:v>39600</c:v>
                </c:pt>
                <c:pt idx="51">
                  <c:v>39630</c:v>
                </c:pt>
                <c:pt idx="52">
                  <c:v>39661</c:v>
                </c:pt>
                <c:pt idx="53">
                  <c:v>39692</c:v>
                </c:pt>
                <c:pt idx="54">
                  <c:v>39722</c:v>
                </c:pt>
                <c:pt idx="55">
                  <c:v>39753</c:v>
                </c:pt>
                <c:pt idx="56">
                  <c:v>39783</c:v>
                </c:pt>
                <c:pt idx="57">
                  <c:v>39814</c:v>
                </c:pt>
                <c:pt idx="58">
                  <c:v>39845</c:v>
                </c:pt>
                <c:pt idx="59">
                  <c:v>39873</c:v>
                </c:pt>
                <c:pt idx="60">
                  <c:v>39904</c:v>
                </c:pt>
                <c:pt idx="61">
                  <c:v>39934</c:v>
                </c:pt>
                <c:pt idx="62">
                  <c:v>39965</c:v>
                </c:pt>
                <c:pt idx="63">
                  <c:v>39995</c:v>
                </c:pt>
                <c:pt idx="64">
                  <c:v>40026</c:v>
                </c:pt>
                <c:pt idx="65">
                  <c:v>40057</c:v>
                </c:pt>
                <c:pt idx="66">
                  <c:v>40087</c:v>
                </c:pt>
                <c:pt idx="67">
                  <c:v>40118</c:v>
                </c:pt>
                <c:pt idx="68">
                  <c:v>40148</c:v>
                </c:pt>
                <c:pt idx="69">
                  <c:v>40179</c:v>
                </c:pt>
                <c:pt idx="70">
                  <c:v>40210</c:v>
                </c:pt>
                <c:pt idx="71">
                  <c:v>40238</c:v>
                </c:pt>
                <c:pt idx="72">
                  <c:v>40269</c:v>
                </c:pt>
                <c:pt idx="73">
                  <c:v>40299</c:v>
                </c:pt>
                <c:pt idx="74">
                  <c:v>40330</c:v>
                </c:pt>
                <c:pt idx="75">
                  <c:v>40360</c:v>
                </c:pt>
                <c:pt idx="76">
                  <c:v>40391</c:v>
                </c:pt>
                <c:pt idx="77">
                  <c:v>40422</c:v>
                </c:pt>
                <c:pt idx="78">
                  <c:v>40452</c:v>
                </c:pt>
                <c:pt idx="79">
                  <c:v>40483</c:v>
                </c:pt>
                <c:pt idx="80">
                  <c:v>40513</c:v>
                </c:pt>
                <c:pt idx="81">
                  <c:v>40544</c:v>
                </c:pt>
                <c:pt idx="82">
                  <c:v>40575</c:v>
                </c:pt>
                <c:pt idx="83">
                  <c:v>40603</c:v>
                </c:pt>
                <c:pt idx="84">
                  <c:v>40634</c:v>
                </c:pt>
                <c:pt idx="85">
                  <c:v>40664</c:v>
                </c:pt>
                <c:pt idx="86">
                  <c:v>40695</c:v>
                </c:pt>
                <c:pt idx="87">
                  <c:v>40725</c:v>
                </c:pt>
                <c:pt idx="88">
                  <c:v>40756</c:v>
                </c:pt>
                <c:pt idx="89">
                  <c:v>40787</c:v>
                </c:pt>
                <c:pt idx="90">
                  <c:v>40817</c:v>
                </c:pt>
                <c:pt idx="91">
                  <c:v>40848</c:v>
                </c:pt>
                <c:pt idx="92">
                  <c:v>40878</c:v>
                </c:pt>
                <c:pt idx="93">
                  <c:v>40909</c:v>
                </c:pt>
                <c:pt idx="94">
                  <c:v>40940</c:v>
                </c:pt>
                <c:pt idx="95">
                  <c:v>40969</c:v>
                </c:pt>
                <c:pt idx="96">
                  <c:v>41000</c:v>
                </c:pt>
                <c:pt idx="97">
                  <c:v>41030</c:v>
                </c:pt>
                <c:pt idx="98">
                  <c:v>41061</c:v>
                </c:pt>
                <c:pt idx="99">
                  <c:v>41091</c:v>
                </c:pt>
                <c:pt idx="100">
                  <c:v>41122</c:v>
                </c:pt>
                <c:pt idx="101">
                  <c:v>41153</c:v>
                </c:pt>
                <c:pt idx="102">
                  <c:v>41183</c:v>
                </c:pt>
                <c:pt idx="103">
                  <c:v>41214</c:v>
                </c:pt>
                <c:pt idx="104">
                  <c:v>41244</c:v>
                </c:pt>
                <c:pt idx="105">
                  <c:v>41275</c:v>
                </c:pt>
                <c:pt idx="106">
                  <c:v>41306</c:v>
                </c:pt>
                <c:pt idx="107">
                  <c:v>41334</c:v>
                </c:pt>
                <c:pt idx="108">
                  <c:v>41365</c:v>
                </c:pt>
                <c:pt idx="109">
                  <c:v>41395</c:v>
                </c:pt>
                <c:pt idx="110">
                  <c:v>41426</c:v>
                </c:pt>
                <c:pt idx="111">
                  <c:v>41456</c:v>
                </c:pt>
                <c:pt idx="112">
                  <c:v>41487</c:v>
                </c:pt>
                <c:pt idx="113">
                  <c:v>41518</c:v>
                </c:pt>
                <c:pt idx="114">
                  <c:v>41548</c:v>
                </c:pt>
                <c:pt idx="115">
                  <c:v>41579</c:v>
                </c:pt>
                <c:pt idx="116">
                  <c:v>41609</c:v>
                </c:pt>
                <c:pt idx="117">
                  <c:v>41640</c:v>
                </c:pt>
                <c:pt idx="118">
                  <c:v>41671</c:v>
                </c:pt>
                <c:pt idx="119">
                  <c:v>41699</c:v>
                </c:pt>
                <c:pt idx="120">
                  <c:v>41730</c:v>
                </c:pt>
                <c:pt idx="121">
                  <c:v>41760</c:v>
                </c:pt>
                <c:pt idx="122">
                  <c:v>41791</c:v>
                </c:pt>
                <c:pt idx="123">
                  <c:v>41821</c:v>
                </c:pt>
                <c:pt idx="124">
                  <c:v>41852</c:v>
                </c:pt>
                <c:pt idx="125">
                  <c:v>41883</c:v>
                </c:pt>
                <c:pt idx="126">
                  <c:v>41913</c:v>
                </c:pt>
                <c:pt idx="127">
                  <c:v>41944</c:v>
                </c:pt>
                <c:pt idx="128">
                  <c:v>41974</c:v>
                </c:pt>
                <c:pt idx="129">
                  <c:v>42005</c:v>
                </c:pt>
              </c:strCache>
            </c:strRef>
          </c:cat>
          <c:val>
            <c:numRef>
              <c:f>Blad1!$C$681:$C$810</c:f>
              <c:numCache>
                <c:ptCount val="130"/>
                <c:pt idx="0">
                  <c:v>282</c:v>
                </c:pt>
                <c:pt idx="1">
                  <c:v>444</c:v>
                </c:pt>
                <c:pt idx="2">
                  <c:v>403</c:v>
                </c:pt>
                <c:pt idx="3">
                  <c:v>338</c:v>
                </c:pt>
                <c:pt idx="4">
                  <c:v>426</c:v>
                </c:pt>
                <c:pt idx="5">
                  <c:v>469</c:v>
                </c:pt>
                <c:pt idx="6">
                  <c:v>380</c:v>
                </c:pt>
                <c:pt idx="7">
                  <c:v>320.5</c:v>
                </c:pt>
                <c:pt idx="8">
                  <c:v>320.5</c:v>
                </c:pt>
                <c:pt idx="9">
                  <c:v>344</c:v>
                </c:pt>
                <c:pt idx="10">
                  <c:v>298</c:v>
                </c:pt>
                <c:pt idx="11">
                  <c:v>336</c:v>
                </c:pt>
                <c:pt idx="12">
                  <c:v>465</c:v>
                </c:pt>
                <c:pt idx="13">
                  <c:v>510</c:v>
                </c:pt>
                <c:pt idx="14">
                  <c:v>493</c:v>
                </c:pt>
                <c:pt idx="15">
                  <c:v>395</c:v>
                </c:pt>
                <c:pt idx="16">
                  <c:v>494</c:v>
                </c:pt>
                <c:pt idx="17">
                  <c:v>662</c:v>
                </c:pt>
                <c:pt idx="18">
                  <c:v>536</c:v>
                </c:pt>
                <c:pt idx="19">
                  <c:v>564</c:v>
                </c:pt>
                <c:pt idx="20">
                  <c:v>456</c:v>
                </c:pt>
                <c:pt idx="21">
                  <c:v>648</c:v>
                </c:pt>
                <c:pt idx="22">
                  <c:v>672</c:v>
                </c:pt>
                <c:pt idx="23">
                  <c:v>892</c:v>
                </c:pt>
                <c:pt idx="24">
                  <c:v>892</c:v>
                </c:pt>
                <c:pt idx="25">
                  <c:v>742</c:v>
                </c:pt>
                <c:pt idx="26">
                  <c:v>1016</c:v>
                </c:pt>
                <c:pt idx="27">
                  <c:v>854</c:v>
                </c:pt>
                <c:pt idx="28">
                  <c:v>963</c:v>
                </c:pt>
                <c:pt idx="29">
                  <c:v>1236</c:v>
                </c:pt>
                <c:pt idx="30">
                  <c:v>1331</c:v>
                </c:pt>
                <c:pt idx="31">
                  <c:v>1111</c:v>
                </c:pt>
                <c:pt idx="32">
                  <c:v>883</c:v>
                </c:pt>
                <c:pt idx="33">
                  <c:v>1229</c:v>
                </c:pt>
                <c:pt idx="34">
                  <c:v>1088</c:v>
                </c:pt>
                <c:pt idx="35">
                  <c:v>1198</c:v>
                </c:pt>
                <c:pt idx="36">
                  <c:v>1153</c:v>
                </c:pt>
                <c:pt idx="37">
                  <c:v>1188</c:v>
                </c:pt>
                <c:pt idx="38">
                  <c:v>1259</c:v>
                </c:pt>
                <c:pt idx="39">
                  <c:v>1186</c:v>
                </c:pt>
                <c:pt idx="40">
                  <c:v>1337</c:v>
                </c:pt>
                <c:pt idx="41">
                  <c:v>1589</c:v>
                </c:pt>
                <c:pt idx="42">
                  <c:v>1618</c:v>
                </c:pt>
                <c:pt idx="43">
                  <c:v>1359</c:v>
                </c:pt>
                <c:pt idx="44">
                  <c:v>789</c:v>
                </c:pt>
                <c:pt idx="45">
                  <c:v>1286</c:v>
                </c:pt>
                <c:pt idx="46">
                  <c:v>1295</c:v>
                </c:pt>
                <c:pt idx="47">
                  <c:v>1114</c:v>
                </c:pt>
                <c:pt idx="48">
                  <c:v>1413</c:v>
                </c:pt>
                <c:pt idx="49">
                  <c:v>1333</c:v>
                </c:pt>
                <c:pt idx="50">
                  <c:v>1485</c:v>
                </c:pt>
                <c:pt idx="51">
                  <c:v>1447</c:v>
                </c:pt>
                <c:pt idx="52">
                  <c:v>1503</c:v>
                </c:pt>
                <c:pt idx="53">
                  <c:v>2134</c:v>
                </c:pt>
                <c:pt idx="54">
                  <c:v>1740</c:v>
                </c:pt>
                <c:pt idx="55">
                  <c:v>1399</c:v>
                </c:pt>
                <c:pt idx="56">
                  <c:v>1292</c:v>
                </c:pt>
                <c:pt idx="57">
                  <c:v>1452</c:v>
                </c:pt>
                <c:pt idx="58">
                  <c:v>1447</c:v>
                </c:pt>
                <c:pt idx="59">
                  <c:v>1706</c:v>
                </c:pt>
                <c:pt idx="60">
                  <c:v>1599</c:v>
                </c:pt>
                <c:pt idx="61">
                  <c:v>2531</c:v>
                </c:pt>
                <c:pt idx="62">
                  <c:v>2441</c:v>
                </c:pt>
                <c:pt idx="63">
                  <c:v>2006</c:v>
                </c:pt>
                <c:pt idx="64">
                  <c:v>1859</c:v>
                </c:pt>
                <c:pt idx="65">
                  <c:v>2806</c:v>
                </c:pt>
                <c:pt idx="66">
                  <c:v>2363</c:v>
                </c:pt>
                <c:pt idx="67">
                  <c:v>1748</c:v>
                </c:pt>
                <c:pt idx="68">
                  <c:v>1272</c:v>
                </c:pt>
                <c:pt idx="69">
                  <c:v>1603</c:v>
                </c:pt>
                <c:pt idx="70">
                  <c:v>1690</c:v>
                </c:pt>
                <c:pt idx="71">
                  <c:v>2028</c:v>
                </c:pt>
                <c:pt idx="72">
                  <c:v>1726</c:v>
                </c:pt>
                <c:pt idx="73">
                  <c:v>1560</c:v>
                </c:pt>
                <c:pt idx="74">
                  <c:v>1788</c:v>
                </c:pt>
                <c:pt idx="75">
                  <c:v>1505</c:v>
                </c:pt>
                <c:pt idx="76">
                  <c:v>1750</c:v>
                </c:pt>
                <c:pt idx="77">
                  <c:v>2220</c:v>
                </c:pt>
                <c:pt idx="78">
                  <c:v>2055</c:v>
                </c:pt>
                <c:pt idx="79">
                  <c:v>1650</c:v>
                </c:pt>
                <c:pt idx="80">
                  <c:v>1385</c:v>
                </c:pt>
                <c:pt idx="81">
                  <c:v>1042</c:v>
                </c:pt>
                <c:pt idx="82">
                  <c:v>1604</c:v>
                </c:pt>
                <c:pt idx="83">
                  <c:v>1845</c:v>
                </c:pt>
                <c:pt idx="84">
                  <c:v>1491</c:v>
                </c:pt>
                <c:pt idx="85">
                  <c:v>1799</c:v>
                </c:pt>
                <c:pt idx="86">
                  <c:v>1511</c:v>
                </c:pt>
                <c:pt idx="87">
                  <c:v>1117</c:v>
                </c:pt>
                <c:pt idx="88">
                  <c:v>1489</c:v>
                </c:pt>
                <c:pt idx="89">
                  <c:v>2046</c:v>
                </c:pt>
                <c:pt idx="90">
                  <c:v>1917</c:v>
                </c:pt>
                <c:pt idx="91">
                  <c:v>1586</c:v>
                </c:pt>
                <c:pt idx="92">
                  <c:v>1272</c:v>
                </c:pt>
                <c:pt idx="93">
                  <c:v>1530</c:v>
                </c:pt>
                <c:pt idx="94">
                  <c:v>1446</c:v>
                </c:pt>
                <c:pt idx="95">
                  <c:v>1596</c:v>
                </c:pt>
                <c:pt idx="96">
                  <c:v>1361</c:v>
                </c:pt>
                <c:pt idx="97">
                  <c:v>1389</c:v>
                </c:pt>
                <c:pt idx="98">
                  <c:v>1396</c:v>
                </c:pt>
                <c:pt idx="99">
                  <c:v>1241</c:v>
                </c:pt>
                <c:pt idx="100">
                  <c:v>1781</c:v>
                </c:pt>
                <c:pt idx="101">
                  <c:v>1803</c:v>
                </c:pt>
                <c:pt idx="102">
                  <c:v>1936</c:v>
                </c:pt>
                <c:pt idx="103">
                  <c:v>1481</c:v>
                </c:pt>
                <c:pt idx="104">
                  <c:v>1307</c:v>
                </c:pt>
                <c:pt idx="105">
                  <c:v>1246</c:v>
                </c:pt>
                <c:pt idx="106">
                  <c:v>1174</c:v>
                </c:pt>
                <c:pt idx="107">
                  <c:v>1317</c:v>
                </c:pt>
                <c:pt idx="108">
                  <c:v>1209</c:v>
                </c:pt>
                <c:pt idx="109">
                  <c:v>1314</c:v>
                </c:pt>
                <c:pt idx="110">
                  <c:v>1231</c:v>
                </c:pt>
                <c:pt idx="111">
                  <c:v>1243</c:v>
                </c:pt>
                <c:pt idx="112">
                  <c:v>1304</c:v>
                </c:pt>
                <c:pt idx="113">
                  <c:v>1807</c:v>
                </c:pt>
                <c:pt idx="114">
                  <c:v>1826</c:v>
                </c:pt>
                <c:pt idx="115">
                  <c:v>1300</c:v>
                </c:pt>
                <c:pt idx="116">
                  <c:v>1528</c:v>
                </c:pt>
                <c:pt idx="117">
                  <c:v>1290</c:v>
                </c:pt>
                <c:pt idx="118">
                  <c:v>1280</c:v>
                </c:pt>
                <c:pt idx="119">
                  <c:v>1469</c:v>
                </c:pt>
                <c:pt idx="120">
                  <c:v>1212</c:v>
                </c:pt>
                <c:pt idx="121">
                  <c:v>1175</c:v>
                </c:pt>
                <c:pt idx="122">
                  <c:v>1151</c:v>
                </c:pt>
                <c:pt idx="123">
                  <c:v>1028</c:v>
                </c:pt>
                <c:pt idx="124">
                  <c:v>1072</c:v>
                </c:pt>
                <c:pt idx="125">
                  <c:v>1337</c:v>
                </c:pt>
                <c:pt idx="126">
                  <c:v>1850</c:v>
                </c:pt>
                <c:pt idx="127">
                  <c:v>1675</c:v>
                </c:pt>
                <c:pt idx="128">
                  <c:v>1137</c:v>
                </c:pt>
                <c:pt idx="129">
                  <c:v>1399</c:v>
                </c:pt>
              </c:numCache>
            </c:numRef>
          </c:val>
          <c:smooth val="0"/>
        </c:ser>
        <c:ser>
          <c:idx val="1"/>
          <c:order val="2"/>
          <c:tx>
            <c:v>Waals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33"/>
                </a:solidFill>
              </a:ln>
            </c:spPr>
            <c:trendlineType val="poly"/>
            <c:order val="4"/>
            <c:dispEq val="0"/>
            <c:dispRSqr val="0"/>
          </c:trendline>
          <c:cat>
            <c:strRef>
              <c:f>Blad1!$A$681:$A$810</c:f>
              <c:strCache>
                <c:ptCount val="130"/>
                <c:pt idx="0">
                  <c:v>38078</c:v>
                </c:pt>
                <c:pt idx="1">
                  <c:v>38108</c:v>
                </c:pt>
                <c:pt idx="2">
                  <c:v>38139</c:v>
                </c:pt>
                <c:pt idx="3">
                  <c:v>38169</c:v>
                </c:pt>
                <c:pt idx="4">
                  <c:v>38200</c:v>
                </c:pt>
                <c:pt idx="5">
                  <c:v>38231</c:v>
                </c:pt>
                <c:pt idx="6">
                  <c:v>38261</c:v>
                </c:pt>
                <c:pt idx="7">
                  <c:v>38292</c:v>
                </c:pt>
                <c:pt idx="8">
                  <c:v>38322</c:v>
                </c:pt>
                <c:pt idx="9">
                  <c:v>38353</c:v>
                </c:pt>
                <c:pt idx="10">
                  <c:v>38384</c:v>
                </c:pt>
                <c:pt idx="11">
                  <c:v>38412</c:v>
                </c:pt>
                <c:pt idx="12">
                  <c:v>38443</c:v>
                </c:pt>
                <c:pt idx="13">
                  <c:v>38473</c:v>
                </c:pt>
                <c:pt idx="14">
                  <c:v>38504</c:v>
                </c:pt>
                <c:pt idx="15">
                  <c:v>38534</c:v>
                </c:pt>
                <c:pt idx="16">
                  <c:v>38565</c:v>
                </c:pt>
                <c:pt idx="17">
                  <c:v>38596</c:v>
                </c:pt>
                <c:pt idx="18">
                  <c:v>38626</c:v>
                </c:pt>
                <c:pt idx="19">
                  <c:v>38657</c:v>
                </c:pt>
                <c:pt idx="20">
                  <c:v>38687</c:v>
                </c:pt>
                <c:pt idx="21">
                  <c:v>38718</c:v>
                </c:pt>
                <c:pt idx="22">
                  <c:v>38749</c:v>
                </c:pt>
                <c:pt idx="23">
                  <c:v>38777</c:v>
                </c:pt>
                <c:pt idx="24">
                  <c:v>38808</c:v>
                </c:pt>
                <c:pt idx="25">
                  <c:v>38838</c:v>
                </c:pt>
                <c:pt idx="26">
                  <c:v>38869</c:v>
                </c:pt>
                <c:pt idx="27">
                  <c:v>38899</c:v>
                </c:pt>
                <c:pt idx="28">
                  <c:v>38930</c:v>
                </c:pt>
                <c:pt idx="29">
                  <c:v>38961</c:v>
                </c:pt>
                <c:pt idx="30">
                  <c:v>38991</c:v>
                </c:pt>
                <c:pt idx="31">
                  <c:v>39022</c:v>
                </c:pt>
                <c:pt idx="32">
                  <c:v>39052</c:v>
                </c:pt>
                <c:pt idx="33">
                  <c:v>39083</c:v>
                </c:pt>
                <c:pt idx="34">
                  <c:v>39114</c:v>
                </c:pt>
                <c:pt idx="35">
                  <c:v>39142</c:v>
                </c:pt>
                <c:pt idx="36">
                  <c:v>39173</c:v>
                </c:pt>
                <c:pt idx="37">
                  <c:v>39203</c:v>
                </c:pt>
                <c:pt idx="38">
                  <c:v>39234</c:v>
                </c:pt>
                <c:pt idx="39">
                  <c:v>39264</c:v>
                </c:pt>
                <c:pt idx="40">
                  <c:v>39295</c:v>
                </c:pt>
                <c:pt idx="41">
                  <c:v>39326</c:v>
                </c:pt>
                <c:pt idx="42">
                  <c:v>39356</c:v>
                </c:pt>
                <c:pt idx="43">
                  <c:v>39387</c:v>
                </c:pt>
                <c:pt idx="44">
                  <c:v>39417</c:v>
                </c:pt>
                <c:pt idx="45">
                  <c:v>39448</c:v>
                </c:pt>
                <c:pt idx="46">
                  <c:v>39479</c:v>
                </c:pt>
                <c:pt idx="47">
                  <c:v>39508</c:v>
                </c:pt>
                <c:pt idx="48">
                  <c:v>39539</c:v>
                </c:pt>
                <c:pt idx="49">
                  <c:v>39569</c:v>
                </c:pt>
                <c:pt idx="50">
                  <c:v>39600</c:v>
                </c:pt>
                <c:pt idx="51">
                  <c:v>39630</c:v>
                </c:pt>
                <c:pt idx="52">
                  <c:v>39661</c:v>
                </c:pt>
                <c:pt idx="53">
                  <c:v>39692</c:v>
                </c:pt>
                <c:pt idx="54">
                  <c:v>39722</c:v>
                </c:pt>
                <c:pt idx="55">
                  <c:v>39753</c:v>
                </c:pt>
                <c:pt idx="56">
                  <c:v>39783</c:v>
                </c:pt>
                <c:pt idx="57">
                  <c:v>39814</c:v>
                </c:pt>
                <c:pt idx="58">
                  <c:v>39845</c:v>
                </c:pt>
                <c:pt idx="59">
                  <c:v>39873</c:v>
                </c:pt>
                <c:pt idx="60">
                  <c:v>39904</c:v>
                </c:pt>
                <c:pt idx="61">
                  <c:v>39934</c:v>
                </c:pt>
                <c:pt idx="62">
                  <c:v>39965</c:v>
                </c:pt>
                <c:pt idx="63">
                  <c:v>39995</c:v>
                </c:pt>
                <c:pt idx="64">
                  <c:v>40026</c:v>
                </c:pt>
                <c:pt idx="65">
                  <c:v>40057</c:v>
                </c:pt>
                <c:pt idx="66">
                  <c:v>40087</c:v>
                </c:pt>
                <c:pt idx="67">
                  <c:v>40118</c:v>
                </c:pt>
                <c:pt idx="68">
                  <c:v>40148</c:v>
                </c:pt>
                <c:pt idx="69">
                  <c:v>40179</c:v>
                </c:pt>
                <c:pt idx="70">
                  <c:v>40210</c:v>
                </c:pt>
                <c:pt idx="71">
                  <c:v>40238</c:v>
                </c:pt>
                <c:pt idx="72">
                  <c:v>40269</c:v>
                </c:pt>
                <c:pt idx="73">
                  <c:v>40299</c:v>
                </c:pt>
                <c:pt idx="74">
                  <c:v>40330</c:v>
                </c:pt>
                <c:pt idx="75">
                  <c:v>40360</c:v>
                </c:pt>
                <c:pt idx="76">
                  <c:v>40391</c:v>
                </c:pt>
                <c:pt idx="77">
                  <c:v>40422</c:v>
                </c:pt>
                <c:pt idx="78">
                  <c:v>40452</c:v>
                </c:pt>
                <c:pt idx="79">
                  <c:v>40483</c:v>
                </c:pt>
                <c:pt idx="80">
                  <c:v>40513</c:v>
                </c:pt>
                <c:pt idx="81">
                  <c:v>40544</c:v>
                </c:pt>
                <c:pt idx="82">
                  <c:v>40575</c:v>
                </c:pt>
                <c:pt idx="83">
                  <c:v>40603</c:v>
                </c:pt>
                <c:pt idx="84">
                  <c:v>40634</c:v>
                </c:pt>
                <c:pt idx="85">
                  <c:v>40664</c:v>
                </c:pt>
                <c:pt idx="86">
                  <c:v>40695</c:v>
                </c:pt>
                <c:pt idx="87">
                  <c:v>40725</c:v>
                </c:pt>
                <c:pt idx="88">
                  <c:v>40756</c:v>
                </c:pt>
                <c:pt idx="89">
                  <c:v>40787</c:v>
                </c:pt>
                <c:pt idx="90">
                  <c:v>40817</c:v>
                </c:pt>
                <c:pt idx="91">
                  <c:v>40848</c:v>
                </c:pt>
                <c:pt idx="92">
                  <c:v>40878</c:v>
                </c:pt>
                <c:pt idx="93">
                  <c:v>40909</c:v>
                </c:pt>
                <c:pt idx="94">
                  <c:v>40940</c:v>
                </c:pt>
                <c:pt idx="95">
                  <c:v>40969</c:v>
                </c:pt>
                <c:pt idx="96">
                  <c:v>41000</c:v>
                </c:pt>
                <c:pt idx="97">
                  <c:v>41030</c:v>
                </c:pt>
                <c:pt idx="98">
                  <c:v>41061</c:v>
                </c:pt>
                <c:pt idx="99">
                  <c:v>41091</c:v>
                </c:pt>
                <c:pt idx="100">
                  <c:v>41122</c:v>
                </c:pt>
                <c:pt idx="101">
                  <c:v>41153</c:v>
                </c:pt>
                <c:pt idx="102">
                  <c:v>41183</c:v>
                </c:pt>
                <c:pt idx="103">
                  <c:v>41214</c:v>
                </c:pt>
                <c:pt idx="104">
                  <c:v>41244</c:v>
                </c:pt>
                <c:pt idx="105">
                  <c:v>41275</c:v>
                </c:pt>
                <c:pt idx="106">
                  <c:v>41306</c:v>
                </c:pt>
                <c:pt idx="107">
                  <c:v>41334</c:v>
                </c:pt>
                <c:pt idx="108">
                  <c:v>41365</c:v>
                </c:pt>
                <c:pt idx="109">
                  <c:v>41395</c:v>
                </c:pt>
                <c:pt idx="110">
                  <c:v>41426</c:v>
                </c:pt>
                <c:pt idx="111">
                  <c:v>41456</c:v>
                </c:pt>
                <c:pt idx="112">
                  <c:v>41487</c:v>
                </c:pt>
                <c:pt idx="113">
                  <c:v>41518</c:v>
                </c:pt>
                <c:pt idx="114">
                  <c:v>41548</c:v>
                </c:pt>
                <c:pt idx="115">
                  <c:v>41579</c:v>
                </c:pt>
                <c:pt idx="116">
                  <c:v>41609</c:v>
                </c:pt>
                <c:pt idx="117">
                  <c:v>41640</c:v>
                </c:pt>
                <c:pt idx="118">
                  <c:v>41671</c:v>
                </c:pt>
                <c:pt idx="119">
                  <c:v>41699</c:v>
                </c:pt>
                <c:pt idx="120">
                  <c:v>41730</c:v>
                </c:pt>
                <c:pt idx="121">
                  <c:v>41760</c:v>
                </c:pt>
                <c:pt idx="122">
                  <c:v>41791</c:v>
                </c:pt>
                <c:pt idx="123">
                  <c:v>41821</c:v>
                </c:pt>
                <c:pt idx="124">
                  <c:v>41852</c:v>
                </c:pt>
                <c:pt idx="125">
                  <c:v>41883</c:v>
                </c:pt>
                <c:pt idx="126">
                  <c:v>41913</c:v>
                </c:pt>
                <c:pt idx="127">
                  <c:v>41944</c:v>
                </c:pt>
                <c:pt idx="128">
                  <c:v>41974</c:v>
                </c:pt>
                <c:pt idx="129">
                  <c:v>42005</c:v>
                </c:pt>
              </c:strCache>
            </c:strRef>
          </c:cat>
          <c:val>
            <c:numRef>
              <c:f>Blad1!$D$681:$D$810</c:f>
              <c:numCache>
                <c:ptCount val="130"/>
                <c:pt idx="0">
                  <c:v>2030</c:v>
                </c:pt>
                <c:pt idx="1">
                  <c:v>2310</c:v>
                </c:pt>
                <c:pt idx="2">
                  <c:v>2572</c:v>
                </c:pt>
                <c:pt idx="3">
                  <c:v>1792</c:v>
                </c:pt>
                <c:pt idx="4">
                  <c:v>2380</c:v>
                </c:pt>
                <c:pt idx="5">
                  <c:v>3191</c:v>
                </c:pt>
                <c:pt idx="6">
                  <c:v>2561</c:v>
                </c:pt>
                <c:pt idx="7">
                  <c:v>2149.5</c:v>
                </c:pt>
                <c:pt idx="8">
                  <c:v>2149.5</c:v>
                </c:pt>
                <c:pt idx="9">
                  <c:v>2190</c:v>
                </c:pt>
                <c:pt idx="10">
                  <c:v>2044</c:v>
                </c:pt>
                <c:pt idx="11">
                  <c:v>2390</c:v>
                </c:pt>
                <c:pt idx="12">
                  <c:v>2706</c:v>
                </c:pt>
                <c:pt idx="13">
                  <c:v>2882</c:v>
                </c:pt>
                <c:pt idx="14">
                  <c:v>3115</c:v>
                </c:pt>
                <c:pt idx="15">
                  <c:v>2364</c:v>
                </c:pt>
                <c:pt idx="16">
                  <c:v>3197</c:v>
                </c:pt>
                <c:pt idx="17">
                  <c:v>3753</c:v>
                </c:pt>
                <c:pt idx="18">
                  <c:v>3257</c:v>
                </c:pt>
                <c:pt idx="19">
                  <c:v>2929</c:v>
                </c:pt>
                <c:pt idx="20">
                  <c:v>2629</c:v>
                </c:pt>
                <c:pt idx="21">
                  <c:v>3418</c:v>
                </c:pt>
                <c:pt idx="22">
                  <c:v>3029</c:v>
                </c:pt>
                <c:pt idx="23">
                  <c:v>4227.5</c:v>
                </c:pt>
                <c:pt idx="24">
                  <c:v>4227.5</c:v>
                </c:pt>
                <c:pt idx="25">
                  <c:v>3576</c:v>
                </c:pt>
                <c:pt idx="26">
                  <c:v>4844</c:v>
                </c:pt>
                <c:pt idx="27">
                  <c:v>3878</c:v>
                </c:pt>
                <c:pt idx="28">
                  <c:v>4975</c:v>
                </c:pt>
                <c:pt idx="29">
                  <c:v>5770</c:v>
                </c:pt>
                <c:pt idx="30">
                  <c:v>5596</c:v>
                </c:pt>
                <c:pt idx="31">
                  <c:v>4815</c:v>
                </c:pt>
                <c:pt idx="32">
                  <c:v>3689</c:v>
                </c:pt>
                <c:pt idx="33">
                  <c:v>5063</c:v>
                </c:pt>
                <c:pt idx="34">
                  <c:v>4488</c:v>
                </c:pt>
                <c:pt idx="35">
                  <c:v>4931</c:v>
                </c:pt>
                <c:pt idx="36">
                  <c:v>4819</c:v>
                </c:pt>
                <c:pt idx="37">
                  <c:v>5109</c:v>
                </c:pt>
                <c:pt idx="38">
                  <c:v>5330</c:v>
                </c:pt>
                <c:pt idx="39">
                  <c:v>4808</c:v>
                </c:pt>
                <c:pt idx="40">
                  <c:v>5487</c:v>
                </c:pt>
                <c:pt idx="41">
                  <c:v>5661</c:v>
                </c:pt>
                <c:pt idx="42">
                  <c:v>5722</c:v>
                </c:pt>
                <c:pt idx="43">
                  <c:v>4705</c:v>
                </c:pt>
                <c:pt idx="44">
                  <c:v>2408</c:v>
                </c:pt>
                <c:pt idx="45">
                  <c:v>4880</c:v>
                </c:pt>
                <c:pt idx="46">
                  <c:v>5227</c:v>
                </c:pt>
                <c:pt idx="47">
                  <c:v>4150</c:v>
                </c:pt>
                <c:pt idx="48">
                  <c:v>5188</c:v>
                </c:pt>
                <c:pt idx="49">
                  <c:v>4783</c:v>
                </c:pt>
                <c:pt idx="50">
                  <c:v>5330</c:v>
                </c:pt>
                <c:pt idx="51">
                  <c:v>4963</c:v>
                </c:pt>
                <c:pt idx="52">
                  <c:v>5053</c:v>
                </c:pt>
                <c:pt idx="53">
                  <c:v>6411</c:v>
                </c:pt>
                <c:pt idx="54">
                  <c:v>5323</c:v>
                </c:pt>
                <c:pt idx="55">
                  <c:v>4139</c:v>
                </c:pt>
                <c:pt idx="56">
                  <c:v>3869</c:v>
                </c:pt>
                <c:pt idx="57">
                  <c:v>4443</c:v>
                </c:pt>
                <c:pt idx="58">
                  <c:v>4318</c:v>
                </c:pt>
                <c:pt idx="59">
                  <c:v>5066</c:v>
                </c:pt>
                <c:pt idx="60">
                  <c:v>5067</c:v>
                </c:pt>
                <c:pt idx="61">
                  <c:v>4926</c:v>
                </c:pt>
                <c:pt idx="62">
                  <c:v>5922</c:v>
                </c:pt>
                <c:pt idx="63">
                  <c:v>5883</c:v>
                </c:pt>
                <c:pt idx="64">
                  <c:v>5428</c:v>
                </c:pt>
                <c:pt idx="65">
                  <c:v>6794</c:v>
                </c:pt>
                <c:pt idx="66">
                  <c:v>5562</c:v>
                </c:pt>
                <c:pt idx="67">
                  <c:v>4389</c:v>
                </c:pt>
                <c:pt idx="68">
                  <c:v>3584</c:v>
                </c:pt>
                <c:pt idx="69">
                  <c:v>4400</c:v>
                </c:pt>
                <c:pt idx="70">
                  <c:v>4311</c:v>
                </c:pt>
                <c:pt idx="71">
                  <c:v>5316</c:v>
                </c:pt>
                <c:pt idx="72">
                  <c:v>4784</c:v>
                </c:pt>
                <c:pt idx="73">
                  <c:v>4587</c:v>
                </c:pt>
                <c:pt idx="74">
                  <c:v>5425</c:v>
                </c:pt>
                <c:pt idx="75">
                  <c:v>4728</c:v>
                </c:pt>
                <c:pt idx="76">
                  <c:v>4959</c:v>
                </c:pt>
                <c:pt idx="77">
                  <c:v>5333</c:v>
                </c:pt>
                <c:pt idx="78">
                  <c:v>4808</c:v>
                </c:pt>
                <c:pt idx="79">
                  <c:v>3737</c:v>
                </c:pt>
                <c:pt idx="80">
                  <c:v>3035</c:v>
                </c:pt>
                <c:pt idx="81">
                  <c:v>4305</c:v>
                </c:pt>
                <c:pt idx="82">
                  <c:v>3856</c:v>
                </c:pt>
                <c:pt idx="83">
                  <c:v>4819</c:v>
                </c:pt>
                <c:pt idx="84">
                  <c:v>4305</c:v>
                </c:pt>
                <c:pt idx="85">
                  <c:v>4985</c:v>
                </c:pt>
                <c:pt idx="86">
                  <c:v>4145</c:v>
                </c:pt>
                <c:pt idx="87">
                  <c:v>3219</c:v>
                </c:pt>
                <c:pt idx="88">
                  <c:v>4261</c:v>
                </c:pt>
                <c:pt idx="89">
                  <c:v>4886</c:v>
                </c:pt>
                <c:pt idx="90">
                  <c:v>4428</c:v>
                </c:pt>
                <c:pt idx="91">
                  <c:v>3815</c:v>
                </c:pt>
                <c:pt idx="92">
                  <c:v>3088</c:v>
                </c:pt>
                <c:pt idx="93">
                  <c:v>3774</c:v>
                </c:pt>
                <c:pt idx="94">
                  <c:v>3218</c:v>
                </c:pt>
                <c:pt idx="95">
                  <c:v>3964</c:v>
                </c:pt>
                <c:pt idx="96">
                  <c:v>3663</c:v>
                </c:pt>
                <c:pt idx="97">
                  <c:v>3743</c:v>
                </c:pt>
                <c:pt idx="98">
                  <c:v>4002</c:v>
                </c:pt>
                <c:pt idx="99">
                  <c:v>3609</c:v>
                </c:pt>
                <c:pt idx="100">
                  <c:v>4432</c:v>
                </c:pt>
                <c:pt idx="101">
                  <c:v>4485</c:v>
                </c:pt>
                <c:pt idx="102">
                  <c:v>4419</c:v>
                </c:pt>
                <c:pt idx="103">
                  <c:v>3609</c:v>
                </c:pt>
                <c:pt idx="104">
                  <c:v>2943</c:v>
                </c:pt>
                <c:pt idx="105">
                  <c:v>3082</c:v>
                </c:pt>
                <c:pt idx="106">
                  <c:v>2697</c:v>
                </c:pt>
                <c:pt idx="107">
                  <c:v>3147</c:v>
                </c:pt>
                <c:pt idx="108">
                  <c:v>3498</c:v>
                </c:pt>
                <c:pt idx="109">
                  <c:v>3472</c:v>
                </c:pt>
                <c:pt idx="110">
                  <c:v>3369</c:v>
                </c:pt>
                <c:pt idx="111">
                  <c:v>3539</c:v>
                </c:pt>
                <c:pt idx="112">
                  <c:v>3716</c:v>
                </c:pt>
                <c:pt idx="113">
                  <c:v>4263</c:v>
                </c:pt>
                <c:pt idx="114">
                  <c:v>4217</c:v>
                </c:pt>
                <c:pt idx="115">
                  <c:v>3087</c:v>
                </c:pt>
                <c:pt idx="116">
                  <c:v>3324</c:v>
                </c:pt>
                <c:pt idx="117">
                  <c:v>3021</c:v>
                </c:pt>
                <c:pt idx="118">
                  <c:v>2588</c:v>
                </c:pt>
                <c:pt idx="119">
                  <c:v>3092</c:v>
                </c:pt>
                <c:pt idx="120">
                  <c:v>2891</c:v>
                </c:pt>
                <c:pt idx="121">
                  <c:v>2832</c:v>
                </c:pt>
                <c:pt idx="122">
                  <c:v>2954</c:v>
                </c:pt>
                <c:pt idx="123">
                  <c:v>2808</c:v>
                </c:pt>
                <c:pt idx="124">
                  <c:v>2894</c:v>
                </c:pt>
                <c:pt idx="125">
                  <c:v>2629</c:v>
                </c:pt>
                <c:pt idx="126">
                  <c:v>3729</c:v>
                </c:pt>
                <c:pt idx="127">
                  <c:v>3458</c:v>
                </c:pt>
                <c:pt idx="128">
                  <c:v>2141</c:v>
                </c:pt>
                <c:pt idx="129">
                  <c:v>2684</c:v>
                </c:pt>
              </c:numCache>
            </c:numRef>
          </c:val>
          <c:smooth val="0"/>
        </c:ser>
        <c:axId val="55326073"/>
        <c:axId val="28172610"/>
      </c:lineChart>
      <c:dateAx>
        <c:axId val="5532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28172610"/>
        <c:crosses val="autoZero"/>
        <c:auto val="0"/>
        <c:noMultiLvlLbl val="0"/>
      </c:dateAx>
      <c:valAx>
        <c:axId val="28172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55326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% gebruikers laatste 12 maanden op het aantal ooit gebruikers januari 2009- augustus 2014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België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Blad1!$A$1246:$A$1318</c:f>
              <c:strCache>
                <c:ptCount val="73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</c:strCache>
            </c:strRef>
          </c:cat>
          <c:val>
            <c:numRef>
              <c:f>Blad1!$E$1246:$E$1318</c:f>
              <c:numCache>
                <c:ptCount val="73"/>
                <c:pt idx="0">
                  <c:v>0.7102315531213096</c:v>
                </c:pt>
                <c:pt idx="1">
                  <c:v>0.7085610678999369</c:v>
                </c:pt>
                <c:pt idx="2">
                  <c:v>0.7076013343511975</c:v>
                </c:pt>
                <c:pt idx="3">
                  <c:v>0.6999251737811821</c:v>
                </c:pt>
                <c:pt idx="4">
                  <c:v>0.6998807288529895</c:v>
                </c:pt>
                <c:pt idx="5">
                  <c:v>0.6996739027439778</c:v>
                </c:pt>
                <c:pt idx="6">
                  <c:v>0.6978055622963126</c:v>
                </c:pt>
                <c:pt idx="7">
                  <c:v>0.6978536183294535</c:v>
                </c:pt>
                <c:pt idx="8">
                  <c:v>0.6974938366340675</c:v>
                </c:pt>
                <c:pt idx="9">
                  <c:v>0.6965211856079702</c:v>
                </c:pt>
                <c:pt idx="10">
                  <c:v>0.6958543241084424</c:v>
                </c:pt>
                <c:pt idx="11">
                  <c:v>0.6878818223696046</c:v>
                </c:pt>
                <c:pt idx="12">
                  <c:v>0.6877443981258924</c:v>
                </c:pt>
                <c:pt idx="13">
                  <c:v>0.6874639888888664</c:v>
                </c:pt>
                <c:pt idx="14">
                  <c:v>0.685956565426668</c:v>
                </c:pt>
                <c:pt idx="15">
                  <c:v>0.6844196904597629</c:v>
                </c:pt>
                <c:pt idx="16">
                  <c:v>0.6824399890097558</c:v>
                </c:pt>
                <c:pt idx="17">
                  <c:v>0.679176134630635</c:v>
                </c:pt>
                <c:pt idx="18">
                  <c:v>0.6760636840613794</c:v>
                </c:pt>
                <c:pt idx="19">
                  <c:v>0.6738809946878929</c:v>
                </c:pt>
                <c:pt idx="20">
                  <c:v>0.6724459551226217</c:v>
                </c:pt>
                <c:pt idx="21">
                  <c:v>0.6710286284143702</c:v>
                </c:pt>
                <c:pt idx="22">
                  <c:v>0.6698164380120902</c:v>
                </c:pt>
                <c:pt idx="23">
                  <c:v>0.6676620313381036</c:v>
                </c:pt>
                <c:pt idx="24">
                  <c:v>0.6659293444082858</c:v>
                </c:pt>
                <c:pt idx="25">
                  <c:v>0.6651784751614915</c:v>
                </c:pt>
                <c:pt idx="26">
                  <c:v>0.6625940865592089</c:v>
                </c:pt>
                <c:pt idx="27">
                  <c:v>0.6605984586049997</c:v>
                </c:pt>
                <c:pt idx="28">
                  <c:v>0.6587152059531656</c:v>
                </c:pt>
                <c:pt idx="29">
                  <c:v>0.6546578875514427</c:v>
                </c:pt>
                <c:pt idx="30">
                  <c:v>0.6517159028510399</c:v>
                </c:pt>
                <c:pt idx="31">
                  <c:v>0.648858924092681</c:v>
                </c:pt>
                <c:pt idx="32">
                  <c:v>0.6476073848538265</c:v>
                </c:pt>
                <c:pt idx="33">
                  <c:v>0.6466673812740293</c:v>
                </c:pt>
                <c:pt idx="34">
                  <c:v>0.6450989573578073</c:v>
                </c:pt>
                <c:pt idx="35">
                  <c:v>0.6432382881334411</c:v>
                </c:pt>
                <c:pt idx="36">
                  <c:v>0.6416807573300206</c:v>
                </c:pt>
                <c:pt idx="37">
                  <c:v>0.6396902834531433</c:v>
                </c:pt>
                <c:pt idx="38">
                  <c:v>0.6371320758126957</c:v>
                </c:pt>
                <c:pt idx="39">
                  <c:v>0.6352179612752182</c:v>
                </c:pt>
                <c:pt idx="40">
                  <c:v>0.6310788100166282</c:v>
                </c:pt>
                <c:pt idx="41">
                  <c:v>0.628710341333439</c:v>
                </c:pt>
                <c:pt idx="42">
                  <c:v>0.627033947002815</c:v>
                </c:pt>
                <c:pt idx="43">
                  <c:v>0.6263518535590408</c:v>
                </c:pt>
                <c:pt idx="44">
                  <c:v>0.6248471198665774</c:v>
                </c:pt>
                <c:pt idx="45">
                  <c:v>0.6245608764064121</c:v>
                </c:pt>
                <c:pt idx="46">
                  <c:v>0.622975972519242</c:v>
                </c:pt>
                <c:pt idx="47">
                  <c:v>0.6215633209844315</c:v>
                </c:pt>
                <c:pt idx="48">
                  <c:v>0.6193363197794625</c:v>
                </c:pt>
                <c:pt idx="49">
                  <c:v>0.6170496840825247</c:v>
                </c:pt>
                <c:pt idx="50">
                  <c:v>0.6143326942798484</c:v>
                </c:pt>
                <c:pt idx="51">
                  <c:v>0.6130019058563607</c:v>
                </c:pt>
                <c:pt idx="52">
                  <c:v>0.611056413867235</c:v>
                </c:pt>
                <c:pt idx="53">
                  <c:v>0.6074935395365743</c:v>
                </c:pt>
                <c:pt idx="54">
                  <c:v>0.6047520871009314</c:v>
                </c:pt>
                <c:pt idx="55">
                  <c:v>0.601909451457755</c:v>
                </c:pt>
                <c:pt idx="56">
                  <c:v>0.6012908777969019</c:v>
                </c:pt>
                <c:pt idx="57">
                  <c:v>0.6004553660045857</c:v>
                </c:pt>
                <c:pt idx="58">
                  <c:v>0.5984967073816352</c:v>
                </c:pt>
                <c:pt idx="59">
                  <c:v>0.5957272068189484</c:v>
                </c:pt>
                <c:pt idx="60">
                  <c:v>0.5946328839905786</c:v>
                </c:pt>
                <c:pt idx="61">
                  <c:v>0.5936856631289603</c:v>
                </c:pt>
                <c:pt idx="62">
                  <c:v>0.59238127657895</c:v>
                </c:pt>
                <c:pt idx="63">
                  <c:v>0.5894327970494173</c:v>
                </c:pt>
                <c:pt idx="64">
                  <c:v>0.5858293026667843</c:v>
                </c:pt>
                <c:pt idx="65">
                  <c:v>0.5824529421406525</c:v>
                </c:pt>
                <c:pt idx="66">
                  <c:v>0.5790029014504847</c:v>
                </c:pt>
                <c:pt idx="67">
                  <c:v>0.5766533287612475</c:v>
                </c:pt>
                <c:pt idx="68">
                  <c:v>0.5769347216945289</c:v>
                </c:pt>
                <c:pt idx="69">
                  <c:v>0.5748737061504221</c:v>
                </c:pt>
                <c:pt idx="70">
                  <c:v>0.5714494343559673</c:v>
                </c:pt>
                <c:pt idx="71">
                  <c:v>0.5645864995946217</c:v>
                </c:pt>
                <c:pt idx="72">
                  <c:v>0.5646768036249171</c:v>
                </c:pt>
              </c:numCache>
            </c:numRef>
          </c:val>
          <c:smooth val="0"/>
        </c:ser>
        <c:axId val="52226899"/>
        <c:axId val="280044"/>
      </c:lineChart>
      <c:dateAx>
        <c:axId val="52226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280044"/>
        <c:crosses val="autoZero"/>
        <c:auto val="0"/>
        <c:noMultiLvlLbl val="0"/>
      </c:dateAx>
      <c:valAx>
        <c:axId val="280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52226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Dienstencheques 2015: 3.949 mio. € waarvan  3.089 mio. € op overheidsbudget en 860 mio.€ dr gebruiker (21,8%)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666699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FFFF99"/>
              </a:solidFill>
            </c:spPr>
          </c:dPt>
          <c:dPt>
            <c:idx val="4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1" i="0" u="none" baseline="0">
                        <a:latin typeface="Arial"/>
                        <a:ea typeface="Arial"/>
                        <a:cs typeface="Arial"/>
                      </a:rPr>
                      <a:t>RSZ: 1.600 
mio €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1" i="0" u="none" baseline="0">
                        <a:latin typeface="Arial"/>
                        <a:ea typeface="Arial"/>
                        <a:cs typeface="Arial"/>
                      </a:rPr>
                      <a:t>RSZ lastenverl. 282mio €. €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1" i="0" u="none" baseline="0">
                        <a:latin typeface="Arial"/>
                        <a:ea typeface="Arial"/>
                        <a:cs typeface="Arial"/>
                      </a:rPr>
                      <a:t>Mat.kost, Omk. 
343 mio €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1" i="0" u="none" baseline="0">
                        <a:latin typeface="Arial"/>
                        <a:ea typeface="Arial"/>
                        <a:cs typeface="Arial"/>
                      </a:rPr>
                      <a:t>BTW-verlies.
577 mio €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1" i="0" u="none" baseline="0">
                        <a:latin typeface="Arial"/>
                        <a:ea typeface="Arial"/>
                        <a:cs typeface="Arial"/>
                      </a:rPr>
                      <a:t>Balastingaftr.
 287 mio €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1" i="0" u="none" baseline="0">
                        <a:latin typeface="Arial"/>
                        <a:ea typeface="Arial"/>
                        <a:cs typeface="Arial"/>
                      </a:rPr>
                      <a:t>Gebruikers 
860 mio €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Blad1!$B$1781:$B$1786</c:f>
              <c:strCache>
                <c:ptCount val="6"/>
                <c:pt idx="0">
                  <c:v>RSZ-dotatie</c:v>
                </c:pt>
                <c:pt idx="1">
                  <c:v>RSZ ander</c:v>
                </c:pt>
                <c:pt idx="2">
                  <c:v>Mat.+Omkadering</c:v>
                </c:pt>
                <c:pt idx="3">
                  <c:v>BTW-verlies</c:v>
                </c:pt>
                <c:pt idx="4">
                  <c:v>Belastingskost</c:v>
                </c:pt>
                <c:pt idx="5">
                  <c:v>Gebruiker</c:v>
                </c:pt>
              </c:strCache>
            </c:strRef>
          </c:cat>
          <c:val>
            <c:numRef>
              <c:f>Blad1!$C$1781:$C$1786</c:f>
              <c:numCache>
                <c:ptCount val="6"/>
                <c:pt idx="0">
                  <c:v>1600.1330621999998</c:v>
                </c:pt>
                <c:pt idx="1">
                  <c:v>281.8058640253199</c:v>
                </c:pt>
                <c:pt idx="2">
                  <c:v>343.28021633314</c:v>
                </c:pt>
                <c:pt idx="3">
                  <c:v>576.7956281219999</c:v>
                </c:pt>
                <c:pt idx="4">
                  <c:v>286.6281965</c:v>
                </c:pt>
                <c:pt idx="5">
                  <c:v>859.8845895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Aantal ondernemingen per gewest 2003-2015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Vlaams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Blad1!$A$377:$A$517</c:f>
              <c:strCache>
                <c:ptCount val="141"/>
                <c:pt idx="0">
                  <c:v>38078</c:v>
                </c:pt>
                <c:pt idx="1">
                  <c:v>38108</c:v>
                </c:pt>
                <c:pt idx="2">
                  <c:v>38139</c:v>
                </c:pt>
                <c:pt idx="3">
                  <c:v>38169</c:v>
                </c:pt>
                <c:pt idx="4">
                  <c:v>38200</c:v>
                </c:pt>
                <c:pt idx="5">
                  <c:v>38231</c:v>
                </c:pt>
                <c:pt idx="6">
                  <c:v>38261</c:v>
                </c:pt>
                <c:pt idx="7">
                  <c:v>38292</c:v>
                </c:pt>
                <c:pt idx="8">
                  <c:v>38322</c:v>
                </c:pt>
                <c:pt idx="9">
                  <c:v>38353</c:v>
                </c:pt>
                <c:pt idx="10">
                  <c:v>38384</c:v>
                </c:pt>
                <c:pt idx="11">
                  <c:v>38412</c:v>
                </c:pt>
                <c:pt idx="12">
                  <c:v>38443</c:v>
                </c:pt>
                <c:pt idx="13">
                  <c:v>38473</c:v>
                </c:pt>
                <c:pt idx="14">
                  <c:v>38504</c:v>
                </c:pt>
                <c:pt idx="15">
                  <c:v>38534</c:v>
                </c:pt>
                <c:pt idx="16">
                  <c:v>38565</c:v>
                </c:pt>
                <c:pt idx="17">
                  <c:v>38596</c:v>
                </c:pt>
                <c:pt idx="18">
                  <c:v>38626</c:v>
                </c:pt>
                <c:pt idx="19">
                  <c:v>38657</c:v>
                </c:pt>
                <c:pt idx="20">
                  <c:v>38687</c:v>
                </c:pt>
                <c:pt idx="21">
                  <c:v>38718</c:v>
                </c:pt>
                <c:pt idx="22">
                  <c:v>38749</c:v>
                </c:pt>
                <c:pt idx="23">
                  <c:v>38777</c:v>
                </c:pt>
                <c:pt idx="24">
                  <c:v>38808</c:v>
                </c:pt>
                <c:pt idx="25">
                  <c:v>38838</c:v>
                </c:pt>
                <c:pt idx="26">
                  <c:v>38869</c:v>
                </c:pt>
                <c:pt idx="27">
                  <c:v>38899</c:v>
                </c:pt>
                <c:pt idx="28">
                  <c:v>38930</c:v>
                </c:pt>
                <c:pt idx="29">
                  <c:v>38961</c:v>
                </c:pt>
                <c:pt idx="30">
                  <c:v>38991</c:v>
                </c:pt>
                <c:pt idx="31">
                  <c:v>39022</c:v>
                </c:pt>
                <c:pt idx="32">
                  <c:v>39052</c:v>
                </c:pt>
                <c:pt idx="33">
                  <c:v>39083</c:v>
                </c:pt>
                <c:pt idx="34">
                  <c:v>39114</c:v>
                </c:pt>
                <c:pt idx="35">
                  <c:v>39142</c:v>
                </c:pt>
                <c:pt idx="36">
                  <c:v>39173</c:v>
                </c:pt>
                <c:pt idx="37">
                  <c:v>39203</c:v>
                </c:pt>
                <c:pt idx="38">
                  <c:v>39234</c:v>
                </c:pt>
                <c:pt idx="39">
                  <c:v>39264</c:v>
                </c:pt>
                <c:pt idx="40">
                  <c:v>39295</c:v>
                </c:pt>
                <c:pt idx="41">
                  <c:v>39326</c:v>
                </c:pt>
                <c:pt idx="42">
                  <c:v>39356</c:v>
                </c:pt>
                <c:pt idx="43">
                  <c:v>39387</c:v>
                </c:pt>
                <c:pt idx="44">
                  <c:v>39417</c:v>
                </c:pt>
                <c:pt idx="45">
                  <c:v>39448</c:v>
                </c:pt>
                <c:pt idx="46">
                  <c:v>39479</c:v>
                </c:pt>
                <c:pt idx="47">
                  <c:v>39508</c:v>
                </c:pt>
                <c:pt idx="48">
                  <c:v>39539</c:v>
                </c:pt>
                <c:pt idx="49">
                  <c:v>39569</c:v>
                </c:pt>
                <c:pt idx="50">
                  <c:v>39600</c:v>
                </c:pt>
                <c:pt idx="51">
                  <c:v>39630</c:v>
                </c:pt>
                <c:pt idx="52">
                  <c:v>39661</c:v>
                </c:pt>
                <c:pt idx="53">
                  <c:v>39692</c:v>
                </c:pt>
                <c:pt idx="54">
                  <c:v>39722</c:v>
                </c:pt>
                <c:pt idx="55">
                  <c:v>39753</c:v>
                </c:pt>
                <c:pt idx="56">
                  <c:v>39783</c:v>
                </c:pt>
                <c:pt idx="57">
                  <c:v>39814</c:v>
                </c:pt>
                <c:pt idx="58">
                  <c:v>39845</c:v>
                </c:pt>
                <c:pt idx="59">
                  <c:v>39873</c:v>
                </c:pt>
                <c:pt idx="60">
                  <c:v>39904</c:v>
                </c:pt>
                <c:pt idx="61">
                  <c:v>39934</c:v>
                </c:pt>
                <c:pt idx="62">
                  <c:v>39965</c:v>
                </c:pt>
                <c:pt idx="63">
                  <c:v>39995</c:v>
                </c:pt>
                <c:pt idx="64">
                  <c:v>40026</c:v>
                </c:pt>
                <c:pt idx="65">
                  <c:v>40057</c:v>
                </c:pt>
                <c:pt idx="66">
                  <c:v>40087</c:v>
                </c:pt>
                <c:pt idx="67">
                  <c:v>40118</c:v>
                </c:pt>
                <c:pt idx="68">
                  <c:v>40148</c:v>
                </c:pt>
                <c:pt idx="69">
                  <c:v>40179</c:v>
                </c:pt>
                <c:pt idx="70">
                  <c:v>40210</c:v>
                </c:pt>
                <c:pt idx="71">
                  <c:v>40544</c:v>
                </c:pt>
                <c:pt idx="72">
                  <c:v>40269</c:v>
                </c:pt>
                <c:pt idx="73">
                  <c:v>40299</c:v>
                </c:pt>
                <c:pt idx="74">
                  <c:v>40330</c:v>
                </c:pt>
                <c:pt idx="75">
                  <c:v>40360</c:v>
                </c:pt>
                <c:pt idx="76">
                  <c:v>40391</c:v>
                </c:pt>
                <c:pt idx="77">
                  <c:v>40422</c:v>
                </c:pt>
                <c:pt idx="78">
                  <c:v>40452</c:v>
                </c:pt>
                <c:pt idx="79">
                  <c:v>40483</c:v>
                </c:pt>
                <c:pt idx="80">
                  <c:v>40513</c:v>
                </c:pt>
                <c:pt idx="81">
                  <c:v>40544</c:v>
                </c:pt>
                <c:pt idx="82">
                  <c:v>40575</c:v>
                </c:pt>
                <c:pt idx="83">
                  <c:v>40603</c:v>
                </c:pt>
                <c:pt idx="84">
                  <c:v>40634</c:v>
                </c:pt>
                <c:pt idx="85">
                  <c:v>40664</c:v>
                </c:pt>
                <c:pt idx="86">
                  <c:v>40695</c:v>
                </c:pt>
                <c:pt idx="87">
                  <c:v>40725</c:v>
                </c:pt>
                <c:pt idx="88">
                  <c:v>40756</c:v>
                </c:pt>
                <c:pt idx="89">
                  <c:v>40787</c:v>
                </c:pt>
                <c:pt idx="90">
                  <c:v>40817</c:v>
                </c:pt>
                <c:pt idx="91">
                  <c:v>40848</c:v>
                </c:pt>
                <c:pt idx="92">
                  <c:v>40878</c:v>
                </c:pt>
                <c:pt idx="93">
                  <c:v>40909</c:v>
                </c:pt>
                <c:pt idx="94">
                  <c:v>40940</c:v>
                </c:pt>
                <c:pt idx="95">
                  <c:v>40969</c:v>
                </c:pt>
                <c:pt idx="96">
                  <c:v>41000</c:v>
                </c:pt>
                <c:pt idx="97">
                  <c:v>41030</c:v>
                </c:pt>
                <c:pt idx="98">
                  <c:v>41061</c:v>
                </c:pt>
                <c:pt idx="99">
                  <c:v>41091</c:v>
                </c:pt>
                <c:pt idx="100">
                  <c:v>41122</c:v>
                </c:pt>
                <c:pt idx="101">
                  <c:v>41153</c:v>
                </c:pt>
                <c:pt idx="102">
                  <c:v>41183</c:v>
                </c:pt>
                <c:pt idx="103">
                  <c:v>41214</c:v>
                </c:pt>
                <c:pt idx="104">
                  <c:v>41244</c:v>
                </c:pt>
                <c:pt idx="105">
                  <c:v>41275</c:v>
                </c:pt>
                <c:pt idx="106">
                  <c:v>41306</c:v>
                </c:pt>
                <c:pt idx="107">
                  <c:v>41334</c:v>
                </c:pt>
                <c:pt idx="108">
                  <c:v>41365</c:v>
                </c:pt>
                <c:pt idx="109">
                  <c:v>41395</c:v>
                </c:pt>
                <c:pt idx="110">
                  <c:v>41426</c:v>
                </c:pt>
                <c:pt idx="111">
                  <c:v>41456</c:v>
                </c:pt>
                <c:pt idx="112">
                  <c:v>41487</c:v>
                </c:pt>
                <c:pt idx="113">
                  <c:v>41518</c:v>
                </c:pt>
                <c:pt idx="114">
                  <c:v>41548</c:v>
                </c:pt>
                <c:pt idx="115">
                  <c:v>41579</c:v>
                </c:pt>
                <c:pt idx="116">
                  <c:v>41609</c:v>
                </c:pt>
                <c:pt idx="117">
                  <c:v>41640</c:v>
                </c:pt>
                <c:pt idx="118">
                  <c:v>41671</c:v>
                </c:pt>
                <c:pt idx="119">
                  <c:v>41699</c:v>
                </c:pt>
                <c:pt idx="120">
                  <c:v>41730</c:v>
                </c:pt>
                <c:pt idx="121">
                  <c:v>41760</c:v>
                </c:pt>
                <c:pt idx="122">
                  <c:v>41791</c:v>
                </c:pt>
                <c:pt idx="123">
                  <c:v>41821</c:v>
                </c:pt>
                <c:pt idx="124">
                  <c:v>41852</c:v>
                </c:pt>
                <c:pt idx="125">
                  <c:v>41883</c:v>
                </c:pt>
                <c:pt idx="126">
                  <c:v>41913</c:v>
                </c:pt>
                <c:pt idx="127">
                  <c:v>41944</c:v>
                </c:pt>
                <c:pt idx="128">
                  <c:v>41974</c:v>
                </c:pt>
                <c:pt idx="129">
                  <c:v>42005</c:v>
                </c:pt>
                <c:pt idx="130">
                  <c:v>42036</c:v>
                </c:pt>
                <c:pt idx="131">
                  <c:v>42064</c:v>
                </c:pt>
                <c:pt idx="132">
                  <c:v>42095</c:v>
                </c:pt>
                <c:pt idx="133">
                  <c:v>42125</c:v>
                </c:pt>
                <c:pt idx="134">
                  <c:v>42156</c:v>
                </c:pt>
                <c:pt idx="135">
                  <c:v>42186</c:v>
                </c:pt>
                <c:pt idx="136">
                  <c:v>42217</c:v>
                </c:pt>
                <c:pt idx="137">
                  <c:v>42248</c:v>
                </c:pt>
                <c:pt idx="138">
                  <c:v>42278</c:v>
                </c:pt>
                <c:pt idx="139">
                  <c:v>42309</c:v>
                </c:pt>
                <c:pt idx="140">
                  <c:v>42339</c:v>
                </c:pt>
              </c:strCache>
            </c:strRef>
          </c:cat>
          <c:val>
            <c:numRef>
              <c:f>Blad1!$B$377:$B$517</c:f>
              <c:numCache>
                <c:ptCount val="141"/>
                <c:pt idx="0">
                  <c:v>259</c:v>
                </c:pt>
                <c:pt idx="1">
                  <c:v>369</c:v>
                </c:pt>
                <c:pt idx="2">
                  <c:v>410</c:v>
                </c:pt>
                <c:pt idx="3">
                  <c:v>445</c:v>
                </c:pt>
                <c:pt idx="4">
                  <c:v>442</c:v>
                </c:pt>
                <c:pt idx="5">
                  <c:v>468</c:v>
                </c:pt>
                <c:pt idx="6">
                  <c:v>467</c:v>
                </c:pt>
                <c:pt idx="7">
                  <c:v>482</c:v>
                </c:pt>
                <c:pt idx="8">
                  <c:v>497</c:v>
                </c:pt>
                <c:pt idx="9">
                  <c:v>484</c:v>
                </c:pt>
                <c:pt idx="10">
                  <c:v>511</c:v>
                </c:pt>
                <c:pt idx="11">
                  <c:v>530</c:v>
                </c:pt>
                <c:pt idx="12">
                  <c:v>546</c:v>
                </c:pt>
                <c:pt idx="13">
                  <c:v>559</c:v>
                </c:pt>
                <c:pt idx="14">
                  <c:v>566</c:v>
                </c:pt>
                <c:pt idx="15">
                  <c:v>566</c:v>
                </c:pt>
                <c:pt idx="16">
                  <c:v>590</c:v>
                </c:pt>
                <c:pt idx="17">
                  <c:v>600</c:v>
                </c:pt>
                <c:pt idx="18">
                  <c:v>635</c:v>
                </c:pt>
                <c:pt idx="19">
                  <c:v>646</c:v>
                </c:pt>
                <c:pt idx="20">
                  <c:v>642</c:v>
                </c:pt>
                <c:pt idx="21">
                  <c:v>692</c:v>
                </c:pt>
                <c:pt idx="22">
                  <c:v>709</c:v>
                </c:pt>
                <c:pt idx="23">
                  <c:v>712</c:v>
                </c:pt>
                <c:pt idx="24">
                  <c:v>715</c:v>
                </c:pt>
                <c:pt idx="25">
                  <c:v>741</c:v>
                </c:pt>
                <c:pt idx="26">
                  <c:v>753</c:v>
                </c:pt>
                <c:pt idx="27">
                  <c:v>773</c:v>
                </c:pt>
                <c:pt idx="28">
                  <c:v>768</c:v>
                </c:pt>
                <c:pt idx="29">
                  <c:v>804</c:v>
                </c:pt>
                <c:pt idx="30">
                  <c:v>818</c:v>
                </c:pt>
                <c:pt idx="31">
                  <c:v>871</c:v>
                </c:pt>
                <c:pt idx="32">
                  <c:v>833</c:v>
                </c:pt>
                <c:pt idx="33">
                  <c:v>840</c:v>
                </c:pt>
                <c:pt idx="34">
                  <c:v>858</c:v>
                </c:pt>
                <c:pt idx="35">
                  <c:v>882</c:v>
                </c:pt>
                <c:pt idx="36">
                  <c:v>890</c:v>
                </c:pt>
                <c:pt idx="37">
                  <c:v>823</c:v>
                </c:pt>
                <c:pt idx="38">
                  <c:v>836</c:v>
                </c:pt>
                <c:pt idx="39">
                  <c:v>859</c:v>
                </c:pt>
                <c:pt idx="40">
                  <c:v>856</c:v>
                </c:pt>
                <c:pt idx="41">
                  <c:v>869</c:v>
                </c:pt>
                <c:pt idx="42">
                  <c:v>901</c:v>
                </c:pt>
                <c:pt idx="43">
                  <c:v>896</c:v>
                </c:pt>
                <c:pt idx="44">
                  <c:v>921</c:v>
                </c:pt>
                <c:pt idx="45">
                  <c:v>944</c:v>
                </c:pt>
                <c:pt idx="46">
                  <c:v>958</c:v>
                </c:pt>
                <c:pt idx="47">
                  <c:v>980</c:v>
                </c:pt>
                <c:pt idx="48">
                  <c:v>968</c:v>
                </c:pt>
                <c:pt idx="49">
                  <c:v>985</c:v>
                </c:pt>
                <c:pt idx="50">
                  <c:v>983</c:v>
                </c:pt>
                <c:pt idx="51">
                  <c:v>989</c:v>
                </c:pt>
                <c:pt idx="52">
                  <c:v>982</c:v>
                </c:pt>
                <c:pt idx="53">
                  <c:v>996</c:v>
                </c:pt>
                <c:pt idx="54">
                  <c:v>990</c:v>
                </c:pt>
                <c:pt idx="55">
                  <c:v>1004</c:v>
                </c:pt>
                <c:pt idx="56">
                  <c:v>1016</c:v>
                </c:pt>
                <c:pt idx="57">
                  <c:v>1030</c:v>
                </c:pt>
                <c:pt idx="58">
                  <c:v>1038</c:v>
                </c:pt>
                <c:pt idx="59">
                  <c:v>1047</c:v>
                </c:pt>
                <c:pt idx="60">
                  <c:v>1049</c:v>
                </c:pt>
                <c:pt idx="61">
                  <c:v>1049</c:v>
                </c:pt>
                <c:pt idx="62">
                  <c:v>1072</c:v>
                </c:pt>
                <c:pt idx="63">
                  <c:v>1082</c:v>
                </c:pt>
                <c:pt idx="64">
                  <c:v>1079</c:v>
                </c:pt>
                <c:pt idx="65">
                  <c:v>1090</c:v>
                </c:pt>
                <c:pt idx="66">
                  <c:v>1111</c:v>
                </c:pt>
                <c:pt idx="67">
                  <c:v>1118</c:v>
                </c:pt>
                <c:pt idx="68">
                  <c:v>1128</c:v>
                </c:pt>
                <c:pt idx="69">
                  <c:v>1122</c:v>
                </c:pt>
                <c:pt idx="70">
                  <c:v>1127</c:v>
                </c:pt>
                <c:pt idx="71">
                  <c:v>1139</c:v>
                </c:pt>
                <c:pt idx="72">
                  <c:v>1138</c:v>
                </c:pt>
                <c:pt idx="73">
                  <c:v>1141</c:v>
                </c:pt>
                <c:pt idx="74">
                  <c:v>1132</c:v>
                </c:pt>
                <c:pt idx="75">
                  <c:v>1150</c:v>
                </c:pt>
                <c:pt idx="76">
                  <c:v>1143</c:v>
                </c:pt>
                <c:pt idx="77">
                  <c:v>1155</c:v>
                </c:pt>
                <c:pt idx="78">
                  <c:v>1167</c:v>
                </c:pt>
                <c:pt idx="79">
                  <c:v>1167</c:v>
                </c:pt>
                <c:pt idx="80">
                  <c:v>1170</c:v>
                </c:pt>
                <c:pt idx="81">
                  <c:v>1169</c:v>
                </c:pt>
                <c:pt idx="82">
                  <c:v>1169</c:v>
                </c:pt>
                <c:pt idx="83">
                  <c:v>1185</c:v>
                </c:pt>
                <c:pt idx="84">
                  <c:v>1192</c:v>
                </c:pt>
                <c:pt idx="85">
                  <c:v>1177</c:v>
                </c:pt>
                <c:pt idx="86">
                  <c:v>1190</c:v>
                </c:pt>
                <c:pt idx="87">
                  <c:v>1197</c:v>
                </c:pt>
                <c:pt idx="88">
                  <c:v>1184</c:v>
                </c:pt>
                <c:pt idx="89">
                  <c:v>1189</c:v>
                </c:pt>
                <c:pt idx="90">
                  <c:v>1186</c:v>
                </c:pt>
                <c:pt idx="91">
                  <c:v>1182</c:v>
                </c:pt>
                <c:pt idx="92">
                  <c:v>1198</c:v>
                </c:pt>
                <c:pt idx="93">
                  <c:v>1186</c:v>
                </c:pt>
                <c:pt idx="94">
                  <c:v>1183</c:v>
                </c:pt>
                <c:pt idx="95">
                  <c:v>1192</c:v>
                </c:pt>
                <c:pt idx="96">
                  <c:v>1177</c:v>
                </c:pt>
                <c:pt idx="97">
                  <c:v>1176</c:v>
                </c:pt>
                <c:pt idx="98">
                  <c:v>1168</c:v>
                </c:pt>
                <c:pt idx="99">
                  <c:v>1176</c:v>
                </c:pt>
                <c:pt idx="100">
                  <c:v>1170</c:v>
                </c:pt>
                <c:pt idx="101">
                  <c:v>1188</c:v>
                </c:pt>
                <c:pt idx="102">
                  <c:v>1195</c:v>
                </c:pt>
                <c:pt idx="103">
                  <c:v>1191</c:v>
                </c:pt>
                <c:pt idx="104">
                  <c:v>1192</c:v>
                </c:pt>
                <c:pt idx="105">
                  <c:v>1191</c:v>
                </c:pt>
                <c:pt idx="106">
                  <c:v>1181</c:v>
                </c:pt>
                <c:pt idx="107">
                  <c:v>1181</c:v>
                </c:pt>
                <c:pt idx="108">
                  <c:v>1157</c:v>
                </c:pt>
                <c:pt idx="109">
                  <c:v>1158</c:v>
                </c:pt>
                <c:pt idx="110">
                  <c:v>1142</c:v>
                </c:pt>
                <c:pt idx="111">
                  <c:v>1132</c:v>
                </c:pt>
                <c:pt idx="112">
                  <c:v>1124</c:v>
                </c:pt>
                <c:pt idx="113">
                  <c:v>1116</c:v>
                </c:pt>
                <c:pt idx="114">
                  <c:v>1113</c:v>
                </c:pt>
                <c:pt idx="115">
                  <c:v>1098</c:v>
                </c:pt>
                <c:pt idx="116">
                  <c:v>1092</c:v>
                </c:pt>
                <c:pt idx="117">
                  <c:v>1067</c:v>
                </c:pt>
                <c:pt idx="118">
                  <c:v>1073</c:v>
                </c:pt>
                <c:pt idx="119">
                  <c:v>1064</c:v>
                </c:pt>
                <c:pt idx="120">
                  <c:v>1047</c:v>
                </c:pt>
                <c:pt idx="121">
                  <c:v>1032</c:v>
                </c:pt>
                <c:pt idx="122">
                  <c:v>1027</c:v>
                </c:pt>
                <c:pt idx="123">
                  <c:v>1025</c:v>
                </c:pt>
                <c:pt idx="124">
                  <c:v>1019</c:v>
                </c:pt>
                <c:pt idx="125">
                  <c:v>1017</c:v>
                </c:pt>
                <c:pt idx="126">
                  <c:v>1005</c:v>
                </c:pt>
                <c:pt idx="127">
                  <c:v>999</c:v>
                </c:pt>
                <c:pt idx="128">
                  <c:v>999</c:v>
                </c:pt>
                <c:pt idx="129">
                  <c:v>990</c:v>
                </c:pt>
                <c:pt idx="130">
                  <c:v>973</c:v>
                </c:pt>
                <c:pt idx="131">
                  <c:v>963</c:v>
                </c:pt>
                <c:pt idx="132">
                  <c:v>939</c:v>
                </c:pt>
                <c:pt idx="133">
                  <c:v>941</c:v>
                </c:pt>
                <c:pt idx="134">
                  <c:v>939</c:v>
                </c:pt>
                <c:pt idx="135">
                  <c:v>937</c:v>
                </c:pt>
                <c:pt idx="136">
                  <c:v>934</c:v>
                </c:pt>
                <c:pt idx="137">
                  <c:v>935</c:v>
                </c:pt>
                <c:pt idx="138">
                  <c:v>934</c:v>
                </c:pt>
                <c:pt idx="139">
                  <c:v>933</c:v>
                </c:pt>
                <c:pt idx="140">
                  <c:v>931</c:v>
                </c:pt>
              </c:numCache>
            </c:numRef>
          </c:val>
          <c:smooth val="0"/>
        </c:ser>
        <c:ser>
          <c:idx val="0"/>
          <c:order val="1"/>
          <c:tx>
            <c:v>Brussels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Blad1!$A$377:$A$517</c:f>
              <c:strCache>
                <c:ptCount val="141"/>
                <c:pt idx="0">
                  <c:v>38078</c:v>
                </c:pt>
                <c:pt idx="1">
                  <c:v>38108</c:v>
                </c:pt>
                <c:pt idx="2">
                  <c:v>38139</c:v>
                </c:pt>
                <c:pt idx="3">
                  <c:v>38169</c:v>
                </c:pt>
                <c:pt idx="4">
                  <c:v>38200</c:v>
                </c:pt>
                <c:pt idx="5">
                  <c:v>38231</c:v>
                </c:pt>
                <c:pt idx="6">
                  <c:v>38261</c:v>
                </c:pt>
                <c:pt idx="7">
                  <c:v>38292</c:v>
                </c:pt>
                <c:pt idx="8">
                  <c:v>38322</c:v>
                </c:pt>
                <c:pt idx="9">
                  <c:v>38353</c:v>
                </c:pt>
                <c:pt idx="10">
                  <c:v>38384</c:v>
                </c:pt>
                <c:pt idx="11">
                  <c:v>38412</c:v>
                </c:pt>
                <c:pt idx="12">
                  <c:v>38443</c:v>
                </c:pt>
                <c:pt idx="13">
                  <c:v>38473</c:v>
                </c:pt>
                <c:pt idx="14">
                  <c:v>38504</c:v>
                </c:pt>
                <c:pt idx="15">
                  <c:v>38534</c:v>
                </c:pt>
                <c:pt idx="16">
                  <c:v>38565</c:v>
                </c:pt>
                <c:pt idx="17">
                  <c:v>38596</c:v>
                </c:pt>
                <c:pt idx="18">
                  <c:v>38626</c:v>
                </c:pt>
                <c:pt idx="19">
                  <c:v>38657</c:v>
                </c:pt>
                <c:pt idx="20">
                  <c:v>38687</c:v>
                </c:pt>
                <c:pt idx="21">
                  <c:v>38718</c:v>
                </c:pt>
                <c:pt idx="22">
                  <c:v>38749</c:v>
                </c:pt>
                <c:pt idx="23">
                  <c:v>38777</c:v>
                </c:pt>
                <c:pt idx="24">
                  <c:v>38808</c:v>
                </c:pt>
                <c:pt idx="25">
                  <c:v>38838</c:v>
                </c:pt>
                <c:pt idx="26">
                  <c:v>38869</c:v>
                </c:pt>
                <c:pt idx="27">
                  <c:v>38899</c:v>
                </c:pt>
                <c:pt idx="28">
                  <c:v>38930</c:v>
                </c:pt>
                <c:pt idx="29">
                  <c:v>38961</c:v>
                </c:pt>
                <c:pt idx="30">
                  <c:v>38991</c:v>
                </c:pt>
                <c:pt idx="31">
                  <c:v>39022</c:v>
                </c:pt>
                <c:pt idx="32">
                  <c:v>39052</c:v>
                </c:pt>
                <c:pt idx="33">
                  <c:v>39083</c:v>
                </c:pt>
                <c:pt idx="34">
                  <c:v>39114</c:v>
                </c:pt>
                <c:pt idx="35">
                  <c:v>39142</c:v>
                </c:pt>
                <c:pt idx="36">
                  <c:v>39173</c:v>
                </c:pt>
                <c:pt idx="37">
                  <c:v>39203</c:v>
                </c:pt>
                <c:pt idx="38">
                  <c:v>39234</c:v>
                </c:pt>
                <c:pt idx="39">
                  <c:v>39264</c:v>
                </c:pt>
                <c:pt idx="40">
                  <c:v>39295</c:v>
                </c:pt>
                <c:pt idx="41">
                  <c:v>39326</c:v>
                </c:pt>
                <c:pt idx="42">
                  <c:v>39356</c:v>
                </c:pt>
                <c:pt idx="43">
                  <c:v>39387</c:v>
                </c:pt>
                <c:pt idx="44">
                  <c:v>39417</c:v>
                </c:pt>
                <c:pt idx="45">
                  <c:v>39448</c:v>
                </c:pt>
                <c:pt idx="46">
                  <c:v>39479</c:v>
                </c:pt>
                <c:pt idx="47">
                  <c:v>39508</c:v>
                </c:pt>
                <c:pt idx="48">
                  <c:v>39539</c:v>
                </c:pt>
                <c:pt idx="49">
                  <c:v>39569</c:v>
                </c:pt>
                <c:pt idx="50">
                  <c:v>39600</c:v>
                </c:pt>
                <c:pt idx="51">
                  <c:v>39630</c:v>
                </c:pt>
                <c:pt idx="52">
                  <c:v>39661</c:v>
                </c:pt>
                <c:pt idx="53">
                  <c:v>39692</c:v>
                </c:pt>
                <c:pt idx="54">
                  <c:v>39722</c:v>
                </c:pt>
                <c:pt idx="55">
                  <c:v>39753</c:v>
                </c:pt>
                <c:pt idx="56">
                  <c:v>39783</c:v>
                </c:pt>
                <c:pt idx="57">
                  <c:v>39814</c:v>
                </c:pt>
                <c:pt idx="58">
                  <c:v>39845</c:v>
                </c:pt>
                <c:pt idx="59">
                  <c:v>39873</c:v>
                </c:pt>
                <c:pt idx="60">
                  <c:v>39904</c:v>
                </c:pt>
                <c:pt idx="61">
                  <c:v>39934</c:v>
                </c:pt>
                <c:pt idx="62">
                  <c:v>39965</c:v>
                </c:pt>
                <c:pt idx="63">
                  <c:v>39995</c:v>
                </c:pt>
                <c:pt idx="64">
                  <c:v>40026</c:v>
                </c:pt>
                <c:pt idx="65">
                  <c:v>40057</c:v>
                </c:pt>
                <c:pt idx="66">
                  <c:v>40087</c:v>
                </c:pt>
                <c:pt idx="67">
                  <c:v>40118</c:v>
                </c:pt>
                <c:pt idx="68">
                  <c:v>40148</c:v>
                </c:pt>
                <c:pt idx="69">
                  <c:v>40179</c:v>
                </c:pt>
                <c:pt idx="70">
                  <c:v>40210</c:v>
                </c:pt>
                <c:pt idx="71">
                  <c:v>40544</c:v>
                </c:pt>
                <c:pt idx="72">
                  <c:v>40269</c:v>
                </c:pt>
                <c:pt idx="73">
                  <c:v>40299</c:v>
                </c:pt>
                <c:pt idx="74">
                  <c:v>40330</c:v>
                </c:pt>
                <c:pt idx="75">
                  <c:v>40360</c:v>
                </c:pt>
                <c:pt idx="76">
                  <c:v>40391</c:v>
                </c:pt>
                <c:pt idx="77">
                  <c:v>40422</c:v>
                </c:pt>
                <c:pt idx="78">
                  <c:v>40452</c:v>
                </c:pt>
                <c:pt idx="79">
                  <c:v>40483</c:v>
                </c:pt>
                <c:pt idx="80">
                  <c:v>40513</c:v>
                </c:pt>
                <c:pt idx="81">
                  <c:v>40544</c:v>
                </c:pt>
                <c:pt idx="82">
                  <c:v>40575</c:v>
                </c:pt>
                <c:pt idx="83">
                  <c:v>40603</c:v>
                </c:pt>
                <c:pt idx="84">
                  <c:v>40634</c:v>
                </c:pt>
                <c:pt idx="85">
                  <c:v>40664</c:v>
                </c:pt>
                <c:pt idx="86">
                  <c:v>40695</c:v>
                </c:pt>
                <c:pt idx="87">
                  <c:v>40725</c:v>
                </c:pt>
                <c:pt idx="88">
                  <c:v>40756</c:v>
                </c:pt>
                <c:pt idx="89">
                  <c:v>40787</c:v>
                </c:pt>
                <c:pt idx="90">
                  <c:v>40817</c:v>
                </c:pt>
                <c:pt idx="91">
                  <c:v>40848</c:v>
                </c:pt>
                <c:pt idx="92">
                  <c:v>40878</c:v>
                </c:pt>
                <c:pt idx="93">
                  <c:v>40909</c:v>
                </c:pt>
                <c:pt idx="94">
                  <c:v>40940</c:v>
                </c:pt>
                <c:pt idx="95">
                  <c:v>40969</c:v>
                </c:pt>
                <c:pt idx="96">
                  <c:v>41000</c:v>
                </c:pt>
                <c:pt idx="97">
                  <c:v>41030</c:v>
                </c:pt>
                <c:pt idx="98">
                  <c:v>41061</c:v>
                </c:pt>
                <c:pt idx="99">
                  <c:v>41091</c:v>
                </c:pt>
                <c:pt idx="100">
                  <c:v>41122</c:v>
                </c:pt>
                <c:pt idx="101">
                  <c:v>41153</c:v>
                </c:pt>
                <c:pt idx="102">
                  <c:v>41183</c:v>
                </c:pt>
                <c:pt idx="103">
                  <c:v>41214</c:v>
                </c:pt>
                <c:pt idx="104">
                  <c:v>41244</c:v>
                </c:pt>
                <c:pt idx="105">
                  <c:v>41275</c:v>
                </c:pt>
                <c:pt idx="106">
                  <c:v>41306</c:v>
                </c:pt>
                <c:pt idx="107">
                  <c:v>41334</c:v>
                </c:pt>
                <c:pt idx="108">
                  <c:v>41365</c:v>
                </c:pt>
                <c:pt idx="109">
                  <c:v>41395</c:v>
                </c:pt>
                <c:pt idx="110">
                  <c:v>41426</c:v>
                </c:pt>
                <c:pt idx="111">
                  <c:v>41456</c:v>
                </c:pt>
                <c:pt idx="112">
                  <c:v>41487</c:v>
                </c:pt>
                <c:pt idx="113">
                  <c:v>41518</c:v>
                </c:pt>
                <c:pt idx="114">
                  <c:v>41548</c:v>
                </c:pt>
                <c:pt idx="115">
                  <c:v>41579</c:v>
                </c:pt>
                <c:pt idx="116">
                  <c:v>41609</c:v>
                </c:pt>
                <c:pt idx="117">
                  <c:v>41640</c:v>
                </c:pt>
                <c:pt idx="118">
                  <c:v>41671</c:v>
                </c:pt>
                <c:pt idx="119">
                  <c:v>41699</c:v>
                </c:pt>
                <c:pt idx="120">
                  <c:v>41730</c:v>
                </c:pt>
                <c:pt idx="121">
                  <c:v>41760</c:v>
                </c:pt>
                <c:pt idx="122">
                  <c:v>41791</c:v>
                </c:pt>
                <c:pt idx="123">
                  <c:v>41821</c:v>
                </c:pt>
                <c:pt idx="124">
                  <c:v>41852</c:v>
                </c:pt>
                <c:pt idx="125">
                  <c:v>41883</c:v>
                </c:pt>
                <c:pt idx="126">
                  <c:v>41913</c:v>
                </c:pt>
                <c:pt idx="127">
                  <c:v>41944</c:v>
                </c:pt>
                <c:pt idx="128">
                  <c:v>41974</c:v>
                </c:pt>
                <c:pt idx="129">
                  <c:v>42005</c:v>
                </c:pt>
                <c:pt idx="130">
                  <c:v>42036</c:v>
                </c:pt>
                <c:pt idx="131">
                  <c:v>42064</c:v>
                </c:pt>
                <c:pt idx="132">
                  <c:v>42095</c:v>
                </c:pt>
                <c:pt idx="133">
                  <c:v>42125</c:v>
                </c:pt>
                <c:pt idx="134">
                  <c:v>42156</c:v>
                </c:pt>
                <c:pt idx="135">
                  <c:v>42186</c:v>
                </c:pt>
                <c:pt idx="136">
                  <c:v>42217</c:v>
                </c:pt>
                <c:pt idx="137">
                  <c:v>42248</c:v>
                </c:pt>
                <c:pt idx="138">
                  <c:v>42278</c:v>
                </c:pt>
                <c:pt idx="139">
                  <c:v>42309</c:v>
                </c:pt>
                <c:pt idx="140">
                  <c:v>42339</c:v>
                </c:pt>
              </c:strCache>
            </c:strRef>
          </c:cat>
          <c:val>
            <c:numRef>
              <c:f>Blad1!$C$377:$C$517</c:f>
              <c:numCache>
                <c:ptCount val="141"/>
                <c:pt idx="0">
                  <c:v>27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36</c:v>
                </c:pt>
                <c:pt idx="5">
                  <c:v>37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38</c:v>
                </c:pt>
                <c:pt idx="10">
                  <c:v>43</c:v>
                </c:pt>
                <c:pt idx="11">
                  <c:v>44</c:v>
                </c:pt>
                <c:pt idx="12">
                  <c:v>49</c:v>
                </c:pt>
                <c:pt idx="13">
                  <c:v>51</c:v>
                </c:pt>
                <c:pt idx="14">
                  <c:v>53</c:v>
                </c:pt>
                <c:pt idx="15">
                  <c:v>53</c:v>
                </c:pt>
                <c:pt idx="16">
                  <c:v>56</c:v>
                </c:pt>
                <c:pt idx="17">
                  <c:v>61</c:v>
                </c:pt>
                <c:pt idx="18">
                  <c:v>65</c:v>
                </c:pt>
                <c:pt idx="19">
                  <c:v>67</c:v>
                </c:pt>
                <c:pt idx="20">
                  <c:v>67</c:v>
                </c:pt>
                <c:pt idx="21">
                  <c:v>80</c:v>
                </c:pt>
                <c:pt idx="22">
                  <c:v>88</c:v>
                </c:pt>
                <c:pt idx="23">
                  <c:v>90.5</c:v>
                </c:pt>
                <c:pt idx="24">
                  <c:v>93</c:v>
                </c:pt>
                <c:pt idx="25">
                  <c:v>99</c:v>
                </c:pt>
                <c:pt idx="26">
                  <c:v>107</c:v>
                </c:pt>
                <c:pt idx="27">
                  <c:v>111</c:v>
                </c:pt>
                <c:pt idx="28">
                  <c:v>107</c:v>
                </c:pt>
                <c:pt idx="29">
                  <c:v>125</c:v>
                </c:pt>
                <c:pt idx="30">
                  <c:v>136</c:v>
                </c:pt>
                <c:pt idx="31">
                  <c:v>135</c:v>
                </c:pt>
                <c:pt idx="32">
                  <c:v>142</c:v>
                </c:pt>
                <c:pt idx="33">
                  <c:v>148</c:v>
                </c:pt>
                <c:pt idx="34">
                  <c:v>149</c:v>
                </c:pt>
                <c:pt idx="35">
                  <c:v>164</c:v>
                </c:pt>
                <c:pt idx="36">
                  <c:v>176</c:v>
                </c:pt>
                <c:pt idx="37">
                  <c:v>174</c:v>
                </c:pt>
                <c:pt idx="38">
                  <c:v>183</c:v>
                </c:pt>
                <c:pt idx="39">
                  <c:v>192</c:v>
                </c:pt>
                <c:pt idx="40">
                  <c:v>187</c:v>
                </c:pt>
                <c:pt idx="41">
                  <c:v>191</c:v>
                </c:pt>
                <c:pt idx="42">
                  <c:v>202</c:v>
                </c:pt>
                <c:pt idx="43">
                  <c:v>201</c:v>
                </c:pt>
                <c:pt idx="44">
                  <c:v>214</c:v>
                </c:pt>
                <c:pt idx="45">
                  <c:v>223</c:v>
                </c:pt>
                <c:pt idx="46">
                  <c:v>230</c:v>
                </c:pt>
                <c:pt idx="47">
                  <c:v>239</c:v>
                </c:pt>
                <c:pt idx="48">
                  <c:v>237</c:v>
                </c:pt>
                <c:pt idx="49">
                  <c:v>255</c:v>
                </c:pt>
                <c:pt idx="50">
                  <c:v>266</c:v>
                </c:pt>
                <c:pt idx="51">
                  <c:v>274</c:v>
                </c:pt>
                <c:pt idx="52">
                  <c:v>273</c:v>
                </c:pt>
                <c:pt idx="53">
                  <c:v>293</c:v>
                </c:pt>
                <c:pt idx="54">
                  <c:v>290</c:v>
                </c:pt>
                <c:pt idx="55">
                  <c:v>301</c:v>
                </c:pt>
                <c:pt idx="56">
                  <c:v>315</c:v>
                </c:pt>
                <c:pt idx="57">
                  <c:v>312</c:v>
                </c:pt>
                <c:pt idx="58">
                  <c:v>339</c:v>
                </c:pt>
                <c:pt idx="59">
                  <c:v>348</c:v>
                </c:pt>
                <c:pt idx="60">
                  <c:v>351</c:v>
                </c:pt>
                <c:pt idx="61">
                  <c:v>347</c:v>
                </c:pt>
                <c:pt idx="62">
                  <c:v>367</c:v>
                </c:pt>
                <c:pt idx="63">
                  <c:v>381</c:v>
                </c:pt>
                <c:pt idx="64">
                  <c:v>382</c:v>
                </c:pt>
                <c:pt idx="65">
                  <c:v>403</c:v>
                </c:pt>
                <c:pt idx="66">
                  <c:v>414</c:v>
                </c:pt>
                <c:pt idx="67">
                  <c:v>420</c:v>
                </c:pt>
                <c:pt idx="68">
                  <c:v>425</c:v>
                </c:pt>
                <c:pt idx="69">
                  <c:v>430</c:v>
                </c:pt>
                <c:pt idx="70">
                  <c:v>429</c:v>
                </c:pt>
                <c:pt idx="71">
                  <c:v>431</c:v>
                </c:pt>
                <c:pt idx="72">
                  <c:v>432</c:v>
                </c:pt>
                <c:pt idx="73">
                  <c:v>438</c:v>
                </c:pt>
                <c:pt idx="74">
                  <c:v>430</c:v>
                </c:pt>
                <c:pt idx="75">
                  <c:v>446</c:v>
                </c:pt>
                <c:pt idx="76">
                  <c:v>432</c:v>
                </c:pt>
                <c:pt idx="77">
                  <c:v>442</c:v>
                </c:pt>
                <c:pt idx="78">
                  <c:v>445</c:v>
                </c:pt>
                <c:pt idx="79">
                  <c:v>453</c:v>
                </c:pt>
                <c:pt idx="80">
                  <c:v>450</c:v>
                </c:pt>
                <c:pt idx="81">
                  <c:v>448</c:v>
                </c:pt>
                <c:pt idx="82">
                  <c:v>453</c:v>
                </c:pt>
                <c:pt idx="83">
                  <c:v>456</c:v>
                </c:pt>
                <c:pt idx="84">
                  <c:v>476</c:v>
                </c:pt>
                <c:pt idx="85">
                  <c:v>470</c:v>
                </c:pt>
                <c:pt idx="86">
                  <c:v>476</c:v>
                </c:pt>
                <c:pt idx="87">
                  <c:v>489</c:v>
                </c:pt>
                <c:pt idx="88">
                  <c:v>482</c:v>
                </c:pt>
                <c:pt idx="89">
                  <c:v>484</c:v>
                </c:pt>
                <c:pt idx="90">
                  <c:v>482</c:v>
                </c:pt>
                <c:pt idx="91">
                  <c:v>478</c:v>
                </c:pt>
                <c:pt idx="92">
                  <c:v>490</c:v>
                </c:pt>
                <c:pt idx="93">
                  <c:v>487</c:v>
                </c:pt>
                <c:pt idx="94">
                  <c:v>490</c:v>
                </c:pt>
                <c:pt idx="95">
                  <c:v>491</c:v>
                </c:pt>
                <c:pt idx="96">
                  <c:v>483</c:v>
                </c:pt>
                <c:pt idx="97">
                  <c:v>493</c:v>
                </c:pt>
                <c:pt idx="98">
                  <c:v>494</c:v>
                </c:pt>
                <c:pt idx="99">
                  <c:v>504</c:v>
                </c:pt>
                <c:pt idx="100">
                  <c:v>490</c:v>
                </c:pt>
                <c:pt idx="101">
                  <c:v>508</c:v>
                </c:pt>
                <c:pt idx="102">
                  <c:v>502</c:v>
                </c:pt>
                <c:pt idx="103">
                  <c:v>491</c:v>
                </c:pt>
                <c:pt idx="104">
                  <c:v>489</c:v>
                </c:pt>
                <c:pt idx="105">
                  <c:v>490</c:v>
                </c:pt>
                <c:pt idx="106">
                  <c:v>502</c:v>
                </c:pt>
                <c:pt idx="107">
                  <c:v>500</c:v>
                </c:pt>
                <c:pt idx="108">
                  <c:v>489</c:v>
                </c:pt>
                <c:pt idx="109">
                  <c:v>473</c:v>
                </c:pt>
                <c:pt idx="110">
                  <c:v>468</c:v>
                </c:pt>
                <c:pt idx="111">
                  <c:v>459</c:v>
                </c:pt>
                <c:pt idx="112">
                  <c:v>452</c:v>
                </c:pt>
                <c:pt idx="113">
                  <c:v>444</c:v>
                </c:pt>
                <c:pt idx="114">
                  <c:v>440</c:v>
                </c:pt>
                <c:pt idx="115">
                  <c:v>427</c:v>
                </c:pt>
                <c:pt idx="116">
                  <c:v>425</c:v>
                </c:pt>
                <c:pt idx="117">
                  <c:v>424</c:v>
                </c:pt>
                <c:pt idx="118">
                  <c:v>421</c:v>
                </c:pt>
                <c:pt idx="119">
                  <c:v>413</c:v>
                </c:pt>
                <c:pt idx="120">
                  <c:v>410</c:v>
                </c:pt>
                <c:pt idx="121">
                  <c:v>399</c:v>
                </c:pt>
                <c:pt idx="122">
                  <c:v>400</c:v>
                </c:pt>
                <c:pt idx="123">
                  <c:v>395</c:v>
                </c:pt>
                <c:pt idx="124">
                  <c:v>385</c:v>
                </c:pt>
                <c:pt idx="125">
                  <c:v>382</c:v>
                </c:pt>
                <c:pt idx="126">
                  <c:v>370</c:v>
                </c:pt>
                <c:pt idx="127">
                  <c:v>369</c:v>
                </c:pt>
                <c:pt idx="128">
                  <c:v>367</c:v>
                </c:pt>
                <c:pt idx="129">
                  <c:v>356</c:v>
                </c:pt>
                <c:pt idx="130">
                  <c:v>354</c:v>
                </c:pt>
                <c:pt idx="131">
                  <c:v>350</c:v>
                </c:pt>
                <c:pt idx="132">
                  <c:v>339</c:v>
                </c:pt>
                <c:pt idx="133">
                  <c:v>337</c:v>
                </c:pt>
                <c:pt idx="134">
                  <c:v>326</c:v>
                </c:pt>
                <c:pt idx="135">
                  <c:v>322</c:v>
                </c:pt>
                <c:pt idx="136">
                  <c:v>318</c:v>
                </c:pt>
                <c:pt idx="137">
                  <c:v>315</c:v>
                </c:pt>
                <c:pt idx="138">
                  <c:v>311</c:v>
                </c:pt>
                <c:pt idx="139">
                  <c:v>307</c:v>
                </c:pt>
                <c:pt idx="140">
                  <c:v>305</c:v>
                </c:pt>
              </c:numCache>
            </c:numRef>
          </c:val>
          <c:smooth val="0"/>
        </c:ser>
        <c:ser>
          <c:idx val="1"/>
          <c:order val="2"/>
          <c:tx>
            <c:v>Waals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Blad1!$A$377:$A$517</c:f>
              <c:strCache>
                <c:ptCount val="141"/>
                <c:pt idx="0">
                  <c:v>38078</c:v>
                </c:pt>
                <c:pt idx="1">
                  <c:v>38108</c:v>
                </c:pt>
                <c:pt idx="2">
                  <c:v>38139</c:v>
                </c:pt>
                <c:pt idx="3">
                  <c:v>38169</c:v>
                </c:pt>
                <c:pt idx="4">
                  <c:v>38200</c:v>
                </c:pt>
                <c:pt idx="5">
                  <c:v>38231</c:v>
                </c:pt>
                <c:pt idx="6">
                  <c:v>38261</c:v>
                </c:pt>
                <c:pt idx="7">
                  <c:v>38292</c:v>
                </c:pt>
                <c:pt idx="8">
                  <c:v>38322</c:v>
                </c:pt>
                <c:pt idx="9">
                  <c:v>38353</c:v>
                </c:pt>
                <c:pt idx="10">
                  <c:v>38384</c:v>
                </c:pt>
                <c:pt idx="11">
                  <c:v>38412</c:v>
                </c:pt>
                <c:pt idx="12">
                  <c:v>38443</c:v>
                </c:pt>
                <c:pt idx="13">
                  <c:v>38473</c:v>
                </c:pt>
                <c:pt idx="14">
                  <c:v>38504</c:v>
                </c:pt>
                <c:pt idx="15">
                  <c:v>38534</c:v>
                </c:pt>
                <c:pt idx="16">
                  <c:v>38565</c:v>
                </c:pt>
                <c:pt idx="17">
                  <c:v>38596</c:v>
                </c:pt>
                <c:pt idx="18">
                  <c:v>38626</c:v>
                </c:pt>
                <c:pt idx="19">
                  <c:v>38657</c:v>
                </c:pt>
                <c:pt idx="20">
                  <c:v>38687</c:v>
                </c:pt>
                <c:pt idx="21">
                  <c:v>38718</c:v>
                </c:pt>
                <c:pt idx="22">
                  <c:v>38749</c:v>
                </c:pt>
                <c:pt idx="23">
                  <c:v>38777</c:v>
                </c:pt>
                <c:pt idx="24">
                  <c:v>38808</c:v>
                </c:pt>
                <c:pt idx="25">
                  <c:v>38838</c:v>
                </c:pt>
                <c:pt idx="26">
                  <c:v>38869</c:v>
                </c:pt>
                <c:pt idx="27">
                  <c:v>38899</c:v>
                </c:pt>
                <c:pt idx="28">
                  <c:v>38930</c:v>
                </c:pt>
                <c:pt idx="29">
                  <c:v>38961</c:v>
                </c:pt>
                <c:pt idx="30">
                  <c:v>38991</c:v>
                </c:pt>
                <c:pt idx="31">
                  <c:v>39022</c:v>
                </c:pt>
                <c:pt idx="32">
                  <c:v>39052</c:v>
                </c:pt>
                <c:pt idx="33">
                  <c:v>39083</c:v>
                </c:pt>
                <c:pt idx="34">
                  <c:v>39114</c:v>
                </c:pt>
                <c:pt idx="35">
                  <c:v>39142</c:v>
                </c:pt>
                <c:pt idx="36">
                  <c:v>39173</c:v>
                </c:pt>
                <c:pt idx="37">
                  <c:v>39203</c:v>
                </c:pt>
                <c:pt idx="38">
                  <c:v>39234</c:v>
                </c:pt>
                <c:pt idx="39">
                  <c:v>39264</c:v>
                </c:pt>
                <c:pt idx="40">
                  <c:v>39295</c:v>
                </c:pt>
                <c:pt idx="41">
                  <c:v>39326</c:v>
                </c:pt>
                <c:pt idx="42">
                  <c:v>39356</c:v>
                </c:pt>
                <c:pt idx="43">
                  <c:v>39387</c:v>
                </c:pt>
                <c:pt idx="44">
                  <c:v>39417</c:v>
                </c:pt>
                <c:pt idx="45">
                  <c:v>39448</c:v>
                </c:pt>
                <c:pt idx="46">
                  <c:v>39479</c:v>
                </c:pt>
                <c:pt idx="47">
                  <c:v>39508</c:v>
                </c:pt>
                <c:pt idx="48">
                  <c:v>39539</c:v>
                </c:pt>
                <c:pt idx="49">
                  <c:v>39569</c:v>
                </c:pt>
                <c:pt idx="50">
                  <c:v>39600</c:v>
                </c:pt>
                <c:pt idx="51">
                  <c:v>39630</c:v>
                </c:pt>
                <c:pt idx="52">
                  <c:v>39661</c:v>
                </c:pt>
                <c:pt idx="53">
                  <c:v>39692</c:v>
                </c:pt>
                <c:pt idx="54">
                  <c:v>39722</c:v>
                </c:pt>
                <c:pt idx="55">
                  <c:v>39753</c:v>
                </c:pt>
                <c:pt idx="56">
                  <c:v>39783</c:v>
                </c:pt>
                <c:pt idx="57">
                  <c:v>39814</c:v>
                </c:pt>
                <c:pt idx="58">
                  <c:v>39845</c:v>
                </c:pt>
                <c:pt idx="59">
                  <c:v>39873</c:v>
                </c:pt>
                <c:pt idx="60">
                  <c:v>39904</c:v>
                </c:pt>
                <c:pt idx="61">
                  <c:v>39934</c:v>
                </c:pt>
                <c:pt idx="62">
                  <c:v>39965</c:v>
                </c:pt>
                <c:pt idx="63">
                  <c:v>39995</c:v>
                </c:pt>
                <c:pt idx="64">
                  <c:v>40026</c:v>
                </c:pt>
                <c:pt idx="65">
                  <c:v>40057</c:v>
                </c:pt>
                <c:pt idx="66">
                  <c:v>40087</c:v>
                </c:pt>
                <c:pt idx="67">
                  <c:v>40118</c:v>
                </c:pt>
                <c:pt idx="68">
                  <c:v>40148</c:v>
                </c:pt>
                <c:pt idx="69">
                  <c:v>40179</c:v>
                </c:pt>
                <c:pt idx="70">
                  <c:v>40210</c:v>
                </c:pt>
                <c:pt idx="71">
                  <c:v>40544</c:v>
                </c:pt>
                <c:pt idx="72">
                  <c:v>40269</c:v>
                </c:pt>
                <c:pt idx="73">
                  <c:v>40299</c:v>
                </c:pt>
                <c:pt idx="74">
                  <c:v>40330</c:v>
                </c:pt>
                <c:pt idx="75">
                  <c:v>40360</c:v>
                </c:pt>
                <c:pt idx="76">
                  <c:v>40391</c:v>
                </c:pt>
                <c:pt idx="77">
                  <c:v>40422</c:v>
                </c:pt>
                <c:pt idx="78">
                  <c:v>40452</c:v>
                </c:pt>
                <c:pt idx="79">
                  <c:v>40483</c:v>
                </c:pt>
                <c:pt idx="80">
                  <c:v>40513</c:v>
                </c:pt>
                <c:pt idx="81">
                  <c:v>40544</c:v>
                </c:pt>
                <c:pt idx="82">
                  <c:v>40575</c:v>
                </c:pt>
                <c:pt idx="83">
                  <c:v>40603</c:v>
                </c:pt>
                <c:pt idx="84">
                  <c:v>40634</c:v>
                </c:pt>
                <c:pt idx="85">
                  <c:v>40664</c:v>
                </c:pt>
                <c:pt idx="86">
                  <c:v>40695</c:v>
                </c:pt>
                <c:pt idx="87">
                  <c:v>40725</c:v>
                </c:pt>
                <c:pt idx="88">
                  <c:v>40756</c:v>
                </c:pt>
                <c:pt idx="89">
                  <c:v>40787</c:v>
                </c:pt>
                <c:pt idx="90">
                  <c:v>40817</c:v>
                </c:pt>
                <c:pt idx="91">
                  <c:v>40848</c:v>
                </c:pt>
                <c:pt idx="92">
                  <c:v>40878</c:v>
                </c:pt>
                <c:pt idx="93">
                  <c:v>40909</c:v>
                </c:pt>
                <c:pt idx="94">
                  <c:v>40940</c:v>
                </c:pt>
                <c:pt idx="95">
                  <c:v>40969</c:v>
                </c:pt>
                <c:pt idx="96">
                  <c:v>41000</c:v>
                </c:pt>
                <c:pt idx="97">
                  <c:v>41030</c:v>
                </c:pt>
                <c:pt idx="98">
                  <c:v>41061</c:v>
                </c:pt>
                <c:pt idx="99">
                  <c:v>41091</c:v>
                </c:pt>
                <c:pt idx="100">
                  <c:v>41122</c:v>
                </c:pt>
                <c:pt idx="101">
                  <c:v>41153</c:v>
                </c:pt>
                <c:pt idx="102">
                  <c:v>41183</c:v>
                </c:pt>
                <c:pt idx="103">
                  <c:v>41214</c:v>
                </c:pt>
                <c:pt idx="104">
                  <c:v>41244</c:v>
                </c:pt>
                <c:pt idx="105">
                  <c:v>41275</c:v>
                </c:pt>
                <c:pt idx="106">
                  <c:v>41306</c:v>
                </c:pt>
                <c:pt idx="107">
                  <c:v>41334</c:v>
                </c:pt>
                <c:pt idx="108">
                  <c:v>41365</c:v>
                </c:pt>
                <c:pt idx="109">
                  <c:v>41395</c:v>
                </c:pt>
                <c:pt idx="110">
                  <c:v>41426</c:v>
                </c:pt>
                <c:pt idx="111">
                  <c:v>41456</c:v>
                </c:pt>
                <c:pt idx="112">
                  <c:v>41487</c:v>
                </c:pt>
                <c:pt idx="113">
                  <c:v>41518</c:v>
                </c:pt>
                <c:pt idx="114">
                  <c:v>41548</c:v>
                </c:pt>
                <c:pt idx="115">
                  <c:v>41579</c:v>
                </c:pt>
                <c:pt idx="116">
                  <c:v>41609</c:v>
                </c:pt>
                <c:pt idx="117">
                  <c:v>41640</c:v>
                </c:pt>
                <c:pt idx="118">
                  <c:v>41671</c:v>
                </c:pt>
                <c:pt idx="119">
                  <c:v>41699</c:v>
                </c:pt>
                <c:pt idx="120">
                  <c:v>41730</c:v>
                </c:pt>
                <c:pt idx="121">
                  <c:v>41760</c:v>
                </c:pt>
                <c:pt idx="122">
                  <c:v>41791</c:v>
                </c:pt>
                <c:pt idx="123">
                  <c:v>41821</c:v>
                </c:pt>
                <c:pt idx="124">
                  <c:v>41852</c:v>
                </c:pt>
                <c:pt idx="125">
                  <c:v>41883</c:v>
                </c:pt>
                <c:pt idx="126">
                  <c:v>41913</c:v>
                </c:pt>
                <c:pt idx="127">
                  <c:v>41944</c:v>
                </c:pt>
                <c:pt idx="128">
                  <c:v>41974</c:v>
                </c:pt>
                <c:pt idx="129">
                  <c:v>42005</c:v>
                </c:pt>
                <c:pt idx="130">
                  <c:v>42036</c:v>
                </c:pt>
                <c:pt idx="131">
                  <c:v>42064</c:v>
                </c:pt>
                <c:pt idx="132">
                  <c:v>42095</c:v>
                </c:pt>
                <c:pt idx="133">
                  <c:v>42125</c:v>
                </c:pt>
                <c:pt idx="134">
                  <c:v>42156</c:v>
                </c:pt>
                <c:pt idx="135">
                  <c:v>42186</c:v>
                </c:pt>
                <c:pt idx="136">
                  <c:v>42217</c:v>
                </c:pt>
                <c:pt idx="137">
                  <c:v>42248</c:v>
                </c:pt>
                <c:pt idx="138">
                  <c:v>42278</c:v>
                </c:pt>
                <c:pt idx="139">
                  <c:v>42309</c:v>
                </c:pt>
                <c:pt idx="140">
                  <c:v>42339</c:v>
                </c:pt>
              </c:strCache>
            </c:strRef>
          </c:cat>
          <c:val>
            <c:numRef>
              <c:f>Blad1!$D$377:$D$517</c:f>
              <c:numCache>
                <c:ptCount val="141"/>
                <c:pt idx="0">
                  <c:v>158</c:v>
                </c:pt>
                <c:pt idx="1">
                  <c:v>185</c:v>
                </c:pt>
                <c:pt idx="2">
                  <c:v>207</c:v>
                </c:pt>
                <c:pt idx="3">
                  <c:v>218</c:v>
                </c:pt>
                <c:pt idx="4">
                  <c:v>218</c:v>
                </c:pt>
                <c:pt idx="5">
                  <c:v>238</c:v>
                </c:pt>
                <c:pt idx="6">
                  <c:v>235</c:v>
                </c:pt>
                <c:pt idx="7">
                  <c:v>240.5</c:v>
                </c:pt>
                <c:pt idx="8">
                  <c:v>246</c:v>
                </c:pt>
                <c:pt idx="9">
                  <c:v>242</c:v>
                </c:pt>
                <c:pt idx="10">
                  <c:v>254</c:v>
                </c:pt>
                <c:pt idx="11">
                  <c:v>264</c:v>
                </c:pt>
                <c:pt idx="12">
                  <c:v>271</c:v>
                </c:pt>
                <c:pt idx="13">
                  <c:v>276</c:v>
                </c:pt>
                <c:pt idx="14">
                  <c:v>282</c:v>
                </c:pt>
                <c:pt idx="15">
                  <c:v>282</c:v>
                </c:pt>
                <c:pt idx="16">
                  <c:v>296</c:v>
                </c:pt>
                <c:pt idx="17">
                  <c:v>299</c:v>
                </c:pt>
                <c:pt idx="18">
                  <c:v>318</c:v>
                </c:pt>
                <c:pt idx="19">
                  <c:v>329</c:v>
                </c:pt>
                <c:pt idx="20">
                  <c:v>329</c:v>
                </c:pt>
                <c:pt idx="21">
                  <c:v>347</c:v>
                </c:pt>
                <c:pt idx="22">
                  <c:v>360</c:v>
                </c:pt>
                <c:pt idx="23">
                  <c:v>364</c:v>
                </c:pt>
                <c:pt idx="24">
                  <c:v>368</c:v>
                </c:pt>
                <c:pt idx="25">
                  <c:v>375</c:v>
                </c:pt>
                <c:pt idx="26">
                  <c:v>391</c:v>
                </c:pt>
                <c:pt idx="27">
                  <c:v>405</c:v>
                </c:pt>
                <c:pt idx="28">
                  <c:v>396</c:v>
                </c:pt>
                <c:pt idx="29">
                  <c:v>427</c:v>
                </c:pt>
                <c:pt idx="30">
                  <c:v>444</c:v>
                </c:pt>
                <c:pt idx="31">
                  <c:v>444</c:v>
                </c:pt>
                <c:pt idx="32">
                  <c:v>463</c:v>
                </c:pt>
                <c:pt idx="33">
                  <c:v>477</c:v>
                </c:pt>
                <c:pt idx="34">
                  <c:v>483</c:v>
                </c:pt>
                <c:pt idx="35">
                  <c:v>496</c:v>
                </c:pt>
                <c:pt idx="36">
                  <c:v>505</c:v>
                </c:pt>
                <c:pt idx="37">
                  <c:v>482</c:v>
                </c:pt>
                <c:pt idx="38">
                  <c:v>484</c:v>
                </c:pt>
                <c:pt idx="39">
                  <c:v>513</c:v>
                </c:pt>
                <c:pt idx="40">
                  <c:v>517</c:v>
                </c:pt>
                <c:pt idx="41">
                  <c:v>531</c:v>
                </c:pt>
                <c:pt idx="42">
                  <c:v>562</c:v>
                </c:pt>
                <c:pt idx="43">
                  <c:v>561</c:v>
                </c:pt>
                <c:pt idx="44">
                  <c:v>585</c:v>
                </c:pt>
                <c:pt idx="45">
                  <c:v>597</c:v>
                </c:pt>
                <c:pt idx="46">
                  <c:v>619</c:v>
                </c:pt>
                <c:pt idx="47">
                  <c:v>658</c:v>
                </c:pt>
                <c:pt idx="48">
                  <c:v>657</c:v>
                </c:pt>
                <c:pt idx="49">
                  <c:v>685</c:v>
                </c:pt>
                <c:pt idx="50">
                  <c:v>717</c:v>
                </c:pt>
                <c:pt idx="51">
                  <c:v>731</c:v>
                </c:pt>
                <c:pt idx="52">
                  <c:v>731</c:v>
                </c:pt>
                <c:pt idx="53">
                  <c:v>761</c:v>
                </c:pt>
                <c:pt idx="54">
                  <c:v>758</c:v>
                </c:pt>
                <c:pt idx="55">
                  <c:v>787</c:v>
                </c:pt>
                <c:pt idx="56">
                  <c:v>799</c:v>
                </c:pt>
                <c:pt idx="57">
                  <c:v>791</c:v>
                </c:pt>
                <c:pt idx="58">
                  <c:v>836</c:v>
                </c:pt>
                <c:pt idx="59">
                  <c:v>850</c:v>
                </c:pt>
                <c:pt idx="60">
                  <c:v>864</c:v>
                </c:pt>
                <c:pt idx="61">
                  <c:v>877</c:v>
                </c:pt>
                <c:pt idx="62">
                  <c:v>901</c:v>
                </c:pt>
                <c:pt idx="63">
                  <c:v>906</c:v>
                </c:pt>
                <c:pt idx="64">
                  <c:v>905</c:v>
                </c:pt>
                <c:pt idx="65">
                  <c:v>913</c:v>
                </c:pt>
                <c:pt idx="66">
                  <c:v>926</c:v>
                </c:pt>
                <c:pt idx="67">
                  <c:v>933</c:v>
                </c:pt>
                <c:pt idx="68">
                  <c:v>946</c:v>
                </c:pt>
                <c:pt idx="69">
                  <c:v>958</c:v>
                </c:pt>
                <c:pt idx="70">
                  <c:v>963</c:v>
                </c:pt>
                <c:pt idx="71">
                  <c:v>977</c:v>
                </c:pt>
                <c:pt idx="72">
                  <c:v>969</c:v>
                </c:pt>
                <c:pt idx="73">
                  <c:v>988</c:v>
                </c:pt>
                <c:pt idx="74">
                  <c:v>979</c:v>
                </c:pt>
                <c:pt idx="75">
                  <c:v>1005</c:v>
                </c:pt>
                <c:pt idx="76">
                  <c:v>1002</c:v>
                </c:pt>
                <c:pt idx="77">
                  <c:v>1021</c:v>
                </c:pt>
                <c:pt idx="78">
                  <c:v>1029</c:v>
                </c:pt>
                <c:pt idx="79">
                  <c:v>1034</c:v>
                </c:pt>
                <c:pt idx="80">
                  <c:v>1044</c:v>
                </c:pt>
                <c:pt idx="81">
                  <c:v>1042</c:v>
                </c:pt>
                <c:pt idx="82">
                  <c:v>1050</c:v>
                </c:pt>
                <c:pt idx="83">
                  <c:v>1051</c:v>
                </c:pt>
                <c:pt idx="84">
                  <c:v>1061</c:v>
                </c:pt>
                <c:pt idx="85">
                  <c:v>1051</c:v>
                </c:pt>
                <c:pt idx="86">
                  <c:v>1056</c:v>
                </c:pt>
                <c:pt idx="87">
                  <c:v>1068</c:v>
                </c:pt>
                <c:pt idx="88">
                  <c:v>1050</c:v>
                </c:pt>
                <c:pt idx="89">
                  <c:v>1058</c:v>
                </c:pt>
                <c:pt idx="90">
                  <c:v>1064</c:v>
                </c:pt>
                <c:pt idx="91">
                  <c:v>1060</c:v>
                </c:pt>
                <c:pt idx="92">
                  <c:v>1066</c:v>
                </c:pt>
                <c:pt idx="93">
                  <c:v>1061</c:v>
                </c:pt>
                <c:pt idx="94">
                  <c:v>1066</c:v>
                </c:pt>
                <c:pt idx="95">
                  <c:v>1062</c:v>
                </c:pt>
                <c:pt idx="96">
                  <c:v>1053</c:v>
                </c:pt>
                <c:pt idx="97">
                  <c:v>1051</c:v>
                </c:pt>
                <c:pt idx="98">
                  <c:v>1047</c:v>
                </c:pt>
                <c:pt idx="99">
                  <c:v>1050</c:v>
                </c:pt>
                <c:pt idx="100">
                  <c:v>1039</c:v>
                </c:pt>
                <c:pt idx="101">
                  <c:v>1047</c:v>
                </c:pt>
                <c:pt idx="102">
                  <c:v>1037</c:v>
                </c:pt>
                <c:pt idx="103">
                  <c:v>1031</c:v>
                </c:pt>
                <c:pt idx="104">
                  <c:v>1030</c:v>
                </c:pt>
                <c:pt idx="105">
                  <c:v>1026</c:v>
                </c:pt>
                <c:pt idx="106">
                  <c:v>1017</c:v>
                </c:pt>
                <c:pt idx="107">
                  <c:v>1012</c:v>
                </c:pt>
                <c:pt idx="108">
                  <c:v>997</c:v>
                </c:pt>
                <c:pt idx="109">
                  <c:v>986</c:v>
                </c:pt>
                <c:pt idx="110">
                  <c:v>971</c:v>
                </c:pt>
                <c:pt idx="111">
                  <c:v>968</c:v>
                </c:pt>
                <c:pt idx="112">
                  <c:v>953</c:v>
                </c:pt>
                <c:pt idx="113">
                  <c:v>952</c:v>
                </c:pt>
                <c:pt idx="114">
                  <c:v>947</c:v>
                </c:pt>
                <c:pt idx="115">
                  <c:v>937</c:v>
                </c:pt>
                <c:pt idx="116">
                  <c:v>931</c:v>
                </c:pt>
                <c:pt idx="117">
                  <c:v>915</c:v>
                </c:pt>
                <c:pt idx="118">
                  <c:v>904</c:v>
                </c:pt>
                <c:pt idx="119">
                  <c:v>885</c:v>
                </c:pt>
                <c:pt idx="120">
                  <c:v>874</c:v>
                </c:pt>
                <c:pt idx="121">
                  <c:v>859</c:v>
                </c:pt>
                <c:pt idx="122">
                  <c:v>856</c:v>
                </c:pt>
                <c:pt idx="123">
                  <c:v>850</c:v>
                </c:pt>
                <c:pt idx="124">
                  <c:v>836</c:v>
                </c:pt>
                <c:pt idx="125">
                  <c:v>829</c:v>
                </c:pt>
                <c:pt idx="126">
                  <c:v>814</c:v>
                </c:pt>
                <c:pt idx="127">
                  <c:v>810</c:v>
                </c:pt>
                <c:pt idx="128">
                  <c:v>803</c:v>
                </c:pt>
                <c:pt idx="129">
                  <c:v>795</c:v>
                </c:pt>
                <c:pt idx="130">
                  <c:v>781</c:v>
                </c:pt>
                <c:pt idx="131">
                  <c:v>774</c:v>
                </c:pt>
                <c:pt idx="132">
                  <c:v>739</c:v>
                </c:pt>
                <c:pt idx="133">
                  <c:v>734</c:v>
                </c:pt>
                <c:pt idx="134">
                  <c:v>733</c:v>
                </c:pt>
                <c:pt idx="135">
                  <c:v>729</c:v>
                </c:pt>
                <c:pt idx="136">
                  <c:v>725</c:v>
                </c:pt>
                <c:pt idx="137">
                  <c:v>726</c:v>
                </c:pt>
                <c:pt idx="138">
                  <c:v>724</c:v>
                </c:pt>
                <c:pt idx="139">
                  <c:v>715</c:v>
                </c:pt>
                <c:pt idx="140">
                  <c:v>711</c:v>
                </c:pt>
              </c:numCache>
            </c:numRef>
          </c:val>
          <c:smooth val="0"/>
        </c:ser>
        <c:axId val="2520397"/>
        <c:axId val="22683574"/>
      </c:lineChart>
      <c:dateAx>
        <c:axId val="252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2683574"/>
        <c:crosses val="autoZero"/>
        <c:auto val="0"/>
        <c:noMultiLvlLbl val="0"/>
      </c:dateAx>
      <c:valAx>
        <c:axId val="22683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2520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Gemiddeld aantal dienstencheques per gebruiker
 en per gewest 2009-2014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Brussels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Blad1!$A$1332:$A$1415</c:f>
              <c:strCache>
                <c:ptCount val="8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</c:strCache>
            </c:strRef>
          </c:cat>
          <c:val>
            <c:numRef>
              <c:f>Blad1!$C$1332:$C$1415</c:f>
              <c:numCache>
                <c:ptCount val="84"/>
                <c:pt idx="0">
                  <c:v>146.80728787090058</c:v>
                </c:pt>
                <c:pt idx="1">
                  <c:v>144.76741587301586</c:v>
                </c:pt>
                <c:pt idx="2">
                  <c:v>142.37751905478405</c:v>
                </c:pt>
                <c:pt idx="3">
                  <c:v>144.22818645830813</c:v>
                </c:pt>
                <c:pt idx="4">
                  <c:v>135.4253940983911</c:v>
                </c:pt>
                <c:pt idx="5">
                  <c:v>134.49742679680568</c:v>
                </c:pt>
                <c:pt idx="6">
                  <c:v>137.53464260362665</c:v>
                </c:pt>
                <c:pt idx="7">
                  <c:v>137.60044745535902</c:v>
                </c:pt>
                <c:pt idx="8">
                  <c:v>135.8464016326204</c:v>
                </c:pt>
                <c:pt idx="9">
                  <c:v>136.46469600139014</c:v>
                </c:pt>
                <c:pt idx="10">
                  <c:v>137.80493320017337</c:v>
                </c:pt>
                <c:pt idx="11">
                  <c:v>142.0278068080024</c:v>
                </c:pt>
                <c:pt idx="12">
                  <c:v>138.76327389117512</c:v>
                </c:pt>
                <c:pt idx="13">
                  <c:v>142.66735418609656</c:v>
                </c:pt>
                <c:pt idx="14">
                  <c:v>145.40354735971565</c:v>
                </c:pt>
                <c:pt idx="15">
                  <c:v>148.74581651312837</c:v>
                </c:pt>
                <c:pt idx="16">
                  <c:v>151.29189593098295</c:v>
                </c:pt>
                <c:pt idx="17">
                  <c:v>153.64545317951885</c:v>
                </c:pt>
                <c:pt idx="18">
                  <c:v>155.1990572878898</c:v>
                </c:pt>
                <c:pt idx="19">
                  <c:v>154.7344272405622</c:v>
                </c:pt>
                <c:pt idx="20">
                  <c:v>153.95871676080472</c:v>
                </c:pt>
                <c:pt idx="21">
                  <c:v>152.82719625733893</c:v>
                </c:pt>
                <c:pt idx="22">
                  <c:v>152.79078554451826</c:v>
                </c:pt>
                <c:pt idx="23">
                  <c:v>153.69067260793642</c:v>
                </c:pt>
                <c:pt idx="24">
                  <c:v>154.03397273280223</c:v>
                </c:pt>
                <c:pt idx="25">
                  <c:v>155.1926142595978</c:v>
                </c:pt>
                <c:pt idx="26">
                  <c:v>155.6427510847785</c:v>
                </c:pt>
                <c:pt idx="27">
                  <c:v>156.15044676575795</c:v>
                </c:pt>
                <c:pt idx="28">
                  <c:v>155.5357358793009</c:v>
                </c:pt>
                <c:pt idx="29">
                  <c:v>158.92663639538947</c:v>
                </c:pt>
                <c:pt idx="30">
                  <c:v>159.69214720854544</c:v>
                </c:pt>
                <c:pt idx="31">
                  <c:v>159.59321378777213</c:v>
                </c:pt>
                <c:pt idx="32">
                  <c:v>159.27046127918672</c:v>
                </c:pt>
                <c:pt idx="33">
                  <c:v>159.29977565900168</c:v>
                </c:pt>
                <c:pt idx="34">
                  <c:v>160.22558305192064</c:v>
                </c:pt>
                <c:pt idx="35">
                  <c:v>161.16713732873131</c:v>
                </c:pt>
                <c:pt idx="36">
                  <c:v>162.06122290520867</c:v>
                </c:pt>
                <c:pt idx="37">
                  <c:v>162.89742504680567</c:v>
                </c:pt>
                <c:pt idx="38">
                  <c:v>163.79997457734842</c:v>
                </c:pt>
                <c:pt idx="39">
                  <c:v>164.3591505781768</c:v>
                </c:pt>
                <c:pt idx="40">
                  <c:v>165.98820796182343</c:v>
                </c:pt>
                <c:pt idx="41">
                  <c:v>165.65935740063185</c:v>
                </c:pt>
                <c:pt idx="42">
                  <c:v>166.99409934423383</c:v>
                </c:pt>
                <c:pt idx="43">
                  <c:v>168.43126181648537</c:v>
                </c:pt>
                <c:pt idx="44">
                  <c:v>167.4279000862163</c:v>
                </c:pt>
                <c:pt idx="45">
                  <c:v>165.3018603983835</c:v>
                </c:pt>
                <c:pt idx="46">
                  <c:v>166.53329696912203</c:v>
                </c:pt>
                <c:pt idx="47">
                  <c:v>167.929650491386</c:v>
                </c:pt>
                <c:pt idx="48">
                  <c:v>172.39123043554721</c:v>
                </c:pt>
                <c:pt idx="49">
                  <c:v>168.77393315654825</c:v>
                </c:pt>
                <c:pt idx="50">
                  <c:v>166.40076318116246</c:v>
                </c:pt>
                <c:pt idx="51">
                  <c:v>164.5663263532384</c:v>
                </c:pt>
                <c:pt idx="52">
                  <c:v>166.97245970486773</c:v>
                </c:pt>
                <c:pt idx="53">
                  <c:v>167.87400330021578</c:v>
                </c:pt>
                <c:pt idx="54">
                  <c:v>167.65094393888845</c:v>
                </c:pt>
                <c:pt idx="55">
                  <c:v>168.40499253988293</c:v>
                </c:pt>
                <c:pt idx="56">
                  <c:v>165.99318254004265</c:v>
                </c:pt>
                <c:pt idx="57">
                  <c:v>165.56309001313323</c:v>
                </c:pt>
                <c:pt idx="58">
                  <c:v>165.35897493160627</c:v>
                </c:pt>
                <c:pt idx="59">
                  <c:v>164.2239991998044</c:v>
                </c:pt>
                <c:pt idx="60">
                  <c:v>166.31679929266136</c:v>
                </c:pt>
                <c:pt idx="61">
                  <c:v>164.89019057743099</c:v>
                </c:pt>
                <c:pt idx="62">
                  <c:v>163.77444367327462</c:v>
                </c:pt>
                <c:pt idx="63">
                  <c:v>165.04393654091726</c:v>
                </c:pt>
                <c:pt idx="64">
                  <c:v>163.67664095787714</c:v>
                </c:pt>
                <c:pt idx="65">
                  <c:v>163.17430846243474</c:v>
                </c:pt>
                <c:pt idx="66">
                  <c:v>164.52207954901345</c:v>
                </c:pt>
                <c:pt idx="67">
                  <c:v>163.81598438864512</c:v>
                </c:pt>
                <c:pt idx="68">
                  <c:v>161.63579977193524</c:v>
                </c:pt>
                <c:pt idx="69">
                  <c:v>161.4660003173092</c:v>
                </c:pt>
                <c:pt idx="70">
                  <c:v>160.2595803400257</c:v>
                </c:pt>
                <c:pt idx="71">
                  <c:v>159.5838560476462</c:v>
                </c:pt>
                <c:pt idx="72">
                  <c:v>152.23477512825085</c:v>
                </c:pt>
                <c:pt idx="73">
                  <c:v>156.34110160650948</c:v>
                </c:pt>
                <c:pt idx="74">
                  <c:v>158.11824605153782</c:v>
                </c:pt>
                <c:pt idx="75">
                  <c:v>159.60325331452165</c:v>
                </c:pt>
                <c:pt idx="76">
                  <c:v>159.4896147055769</c:v>
                </c:pt>
                <c:pt idx="77">
                  <c:v>159.80880077268998</c:v>
                </c:pt>
                <c:pt idx="78">
                  <c:v>160.62909978702405</c:v>
                </c:pt>
                <c:pt idx="79">
                  <c:v>159.7997634920553</c:v>
                </c:pt>
                <c:pt idx="80">
                  <c:v>159.5723232986981</c:v>
                </c:pt>
                <c:pt idx="81">
                  <c:v>157.43599906501214</c:v>
                </c:pt>
                <c:pt idx="82">
                  <c:v>157.0178730017762</c:v>
                </c:pt>
                <c:pt idx="83">
                  <c:v>158.08109226313613</c:v>
                </c:pt>
              </c:numCache>
            </c:numRef>
          </c:val>
          <c:smooth val="0"/>
        </c:ser>
        <c:ser>
          <c:idx val="3"/>
          <c:order val="1"/>
          <c:tx>
            <c:v>Vlaams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Blad1!$A$1332:$A$1415</c:f>
              <c:strCache>
                <c:ptCount val="8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</c:strCache>
            </c:strRef>
          </c:cat>
          <c:val>
            <c:numRef>
              <c:f>Blad1!$B$1332:$B$1415</c:f>
              <c:numCache>
                <c:ptCount val="84"/>
                <c:pt idx="0">
                  <c:v>135.1663880029546</c:v>
                </c:pt>
                <c:pt idx="1">
                  <c:v>130.55821253104224</c:v>
                </c:pt>
                <c:pt idx="2">
                  <c:v>126.78035918693946</c:v>
                </c:pt>
                <c:pt idx="3">
                  <c:v>127.51018550791991</c:v>
                </c:pt>
                <c:pt idx="4">
                  <c:v>116.56159952635596</c:v>
                </c:pt>
                <c:pt idx="5">
                  <c:v>118.53351249277547</c:v>
                </c:pt>
                <c:pt idx="6">
                  <c:v>121.74323333079187</c:v>
                </c:pt>
                <c:pt idx="7">
                  <c:v>122.2213320355879</c:v>
                </c:pt>
                <c:pt idx="8">
                  <c:v>122.4179167723928</c:v>
                </c:pt>
                <c:pt idx="9">
                  <c:v>123.22437237840417</c:v>
                </c:pt>
                <c:pt idx="10">
                  <c:v>123.28884114242862</c:v>
                </c:pt>
                <c:pt idx="11">
                  <c:v>125.67362333727588</c:v>
                </c:pt>
                <c:pt idx="12">
                  <c:v>117.12739295461573</c:v>
                </c:pt>
                <c:pt idx="13">
                  <c:v>121.23239629542407</c:v>
                </c:pt>
                <c:pt idx="14">
                  <c:v>123.50542974738583</c:v>
                </c:pt>
                <c:pt idx="15">
                  <c:v>125.96195756697297</c:v>
                </c:pt>
                <c:pt idx="16">
                  <c:v>127.22679069767442</c:v>
                </c:pt>
                <c:pt idx="17">
                  <c:v>128.52485805609493</c:v>
                </c:pt>
                <c:pt idx="18">
                  <c:v>129.08356983370854</c:v>
                </c:pt>
                <c:pt idx="19">
                  <c:v>128.5653484676504</c:v>
                </c:pt>
                <c:pt idx="20">
                  <c:v>128.54390585598208</c:v>
                </c:pt>
                <c:pt idx="21">
                  <c:v>128.34299228864708</c:v>
                </c:pt>
                <c:pt idx="22">
                  <c:v>127.83935346190326</c:v>
                </c:pt>
                <c:pt idx="23">
                  <c:v>128.45008247224743</c:v>
                </c:pt>
                <c:pt idx="24">
                  <c:v>128.2560121291556</c:v>
                </c:pt>
                <c:pt idx="25">
                  <c:v>128.4735476934017</c:v>
                </c:pt>
                <c:pt idx="26">
                  <c:v>128.9136587136027</c:v>
                </c:pt>
                <c:pt idx="27">
                  <c:v>128.76396339073898</c:v>
                </c:pt>
                <c:pt idx="28">
                  <c:v>128.23208903509138</c:v>
                </c:pt>
                <c:pt idx="29">
                  <c:v>130.15264026402642</c:v>
                </c:pt>
                <c:pt idx="30">
                  <c:v>130.0789375582479</c:v>
                </c:pt>
                <c:pt idx="31">
                  <c:v>129.6359214111101</c:v>
                </c:pt>
                <c:pt idx="32">
                  <c:v>129.37044828337585</c:v>
                </c:pt>
                <c:pt idx="33">
                  <c:v>129.36921999866843</c:v>
                </c:pt>
                <c:pt idx="34">
                  <c:v>129.773472351592</c:v>
                </c:pt>
                <c:pt idx="35">
                  <c:v>130.47334342063033</c:v>
                </c:pt>
                <c:pt idx="36">
                  <c:v>131.18591324589568</c:v>
                </c:pt>
                <c:pt idx="37">
                  <c:v>131.52433654014618</c:v>
                </c:pt>
                <c:pt idx="38">
                  <c:v>131.38812651325202</c:v>
                </c:pt>
                <c:pt idx="39">
                  <c:v>131.12129853849208</c:v>
                </c:pt>
                <c:pt idx="40">
                  <c:v>131.78602843090235</c:v>
                </c:pt>
                <c:pt idx="41">
                  <c:v>130.77123119192012</c:v>
                </c:pt>
                <c:pt idx="42">
                  <c:v>131.3704827146359</c:v>
                </c:pt>
                <c:pt idx="43">
                  <c:v>131.9632120072476</c:v>
                </c:pt>
                <c:pt idx="44">
                  <c:v>131.4321244071176</c:v>
                </c:pt>
                <c:pt idx="45">
                  <c:v>130.10189714764255</c:v>
                </c:pt>
                <c:pt idx="46">
                  <c:v>131.15267301759476</c:v>
                </c:pt>
                <c:pt idx="47">
                  <c:v>132.11040573753087</c:v>
                </c:pt>
                <c:pt idx="48">
                  <c:v>137.08172374301213</c:v>
                </c:pt>
                <c:pt idx="49">
                  <c:v>132.6389694578862</c:v>
                </c:pt>
                <c:pt idx="50">
                  <c:v>129.83416878954722</c:v>
                </c:pt>
                <c:pt idx="51">
                  <c:v>127.69019664063181</c:v>
                </c:pt>
                <c:pt idx="52">
                  <c:v>129.74668708808724</c:v>
                </c:pt>
                <c:pt idx="53">
                  <c:v>130.26198888812775</c:v>
                </c:pt>
                <c:pt idx="54">
                  <c:v>129.63471358702392</c:v>
                </c:pt>
                <c:pt idx="55">
                  <c:v>129.90776065036462</c:v>
                </c:pt>
                <c:pt idx="56">
                  <c:v>128.2745755810866</c:v>
                </c:pt>
                <c:pt idx="57">
                  <c:v>127.91698969346272</c:v>
                </c:pt>
                <c:pt idx="58">
                  <c:v>127.55377556480587</c:v>
                </c:pt>
                <c:pt idx="59">
                  <c:v>126.72639482200647</c:v>
                </c:pt>
                <c:pt idx="60">
                  <c:v>128.31504539247507</c:v>
                </c:pt>
                <c:pt idx="61">
                  <c:v>127.69609665268896</c:v>
                </c:pt>
                <c:pt idx="62">
                  <c:v>127.5335706146957</c:v>
                </c:pt>
                <c:pt idx="63">
                  <c:v>128.5969442356017</c:v>
                </c:pt>
                <c:pt idx="64">
                  <c:v>128.2293697326887</c:v>
                </c:pt>
                <c:pt idx="65">
                  <c:v>127.41094328916749</c:v>
                </c:pt>
                <c:pt idx="66">
                  <c:v>128.24017796457235</c:v>
                </c:pt>
                <c:pt idx="67">
                  <c:v>127.56901905730642</c:v>
                </c:pt>
                <c:pt idx="68">
                  <c:v>126.60615610602925</c:v>
                </c:pt>
                <c:pt idx="69">
                  <c:v>126.39163417957437</c:v>
                </c:pt>
                <c:pt idx="70">
                  <c:v>125.71878873533126</c:v>
                </c:pt>
                <c:pt idx="71">
                  <c:v>125.27594945139109</c:v>
                </c:pt>
                <c:pt idx="72">
                  <c:v>117.57156116025129</c:v>
                </c:pt>
                <c:pt idx="73">
                  <c:v>122.12564446014906</c:v>
                </c:pt>
                <c:pt idx="74">
                  <c:v>123.94318896962069</c:v>
                </c:pt>
                <c:pt idx="75">
                  <c:v>125.49319825582913</c:v>
                </c:pt>
                <c:pt idx="76">
                  <c:v>124.52636303505622</c:v>
                </c:pt>
                <c:pt idx="77">
                  <c:v>124.49989282234492</c:v>
                </c:pt>
                <c:pt idx="78">
                  <c:v>125.00371731569996</c:v>
                </c:pt>
                <c:pt idx="79">
                  <c:v>124.21429179373284</c:v>
                </c:pt>
                <c:pt idx="80">
                  <c:v>123.9701639056885</c:v>
                </c:pt>
                <c:pt idx="81">
                  <c:v>122.65477511483734</c:v>
                </c:pt>
                <c:pt idx="82">
                  <c:v>122.14468047070041</c:v>
                </c:pt>
                <c:pt idx="83">
                  <c:v>122.87225171176638</c:v>
                </c:pt>
              </c:numCache>
            </c:numRef>
          </c:val>
          <c:smooth val="0"/>
        </c:ser>
        <c:ser>
          <c:idx val="1"/>
          <c:order val="2"/>
          <c:tx>
            <c:v>Waals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Blad1!$A$1332:$A$1415</c:f>
              <c:strCache>
                <c:ptCount val="8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</c:strCache>
            </c:strRef>
          </c:cat>
          <c:val>
            <c:numRef>
              <c:f>Blad1!$D$1332:$D$1415</c:f>
              <c:numCache>
                <c:ptCount val="84"/>
                <c:pt idx="0">
                  <c:v>121.73417795799567</c:v>
                </c:pt>
                <c:pt idx="1">
                  <c:v>118.93913390425415</c:v>
                </c:pt>
                <c:pt idx="2">
                  <c:v>116.44722927422148</c:v>
                </c:pt>
                <c:pt idx="3">
                  <c:v>117.00758771363262</c:v>
                </c:pt>
                <c:pt idx="4">
                  <c:v>111.23634388920743</c:v>
                </c:pt>
                <c:pt idx="5">
                  <c:v>112.44739958151078</c:v>
                </c:pt>
                <c:pt idx="6">
                  <c:v>113.799676435486</c:v>
                </c:pt>
                <c:pt idx="7">
                  <c:v>113.19508911632163</c:v>
                </c:pt>
                <c:pt idx="8">
                  <c:v>112.8241507439092</c:v>
                </c:pt>
                <c:pt idx="9">
                  <c:v>112.94092744756992</c:v>
                </c:pt>
                <c:pt idx="10">
                  <c:v>112.72638992321085</c:v>
                </c:pt>
                <c:pt idx="11">
                  <c:v>114.69586940561422</c:v>
                </c:pt>
                <c:pt idx="12">
                  <c:v>109.55137454453465</c:v>
                </c:pt>
                <c:pt idx="13">
                  <c:v>112.21341671349596</c:v>
                </c:pt>
                <c:pt idx="14">
                  <c:v>113.30095304795525</c:v>
                </c:pt>
                <c:pt idx="15">
                  <c:v>114.78269483265348</c:v>
                </c:pt>
                <c:pt idx="16">
                  <c:v>115.28752609506918</c:v>
                </c:pt>
                <c:pt idx="17">
                  <c:v>116.17509290625371</c:v>
                </c:pt>
                <c:pt idx="18">
                  <c:v>116.36839297661886</c:v>
                </c:pt>
                <c:pt idx="19">
                  <c:v>115.84355909101066</c:v>
                </c:pt>
                <c:pt idx="20">
                  <c:v>115.91284891546591</c:v>
                </c:pt>
                <c:pt idx="21">
                  <c:v>115.6140725225815</c:v>
                </c:pt>
                <c:pt idx="22">
                  <c:v>115.454894267538</c:v>
                </c:pt>
                <c:pt idx="23">
                  <c:v>116.0407088577023</c:v>
                </c:pt>
                <c:pt idx="24">
                  <c:v>115.82899477147674</c:v>
                </c:pt>
                <c:pt idx="25">
                  <c:v>115.86847715972719</c:v>
                </c:pt>
                <c:pt idx="26">
                  <c:v>116.32391867348312</c:v>
                </c:pt>
                <c:pt idx="27">
                  <c:v>115.79889125088575</c:v>
                </c:pt>
                <c:pt idx="28">
                  <c:v>115.08643778311344</c:v>
                </c:pt>
                <c:pt idx="29">
                  <c:v>116.82354174374152</c:v>
                </c:pt>
                <c:pt idx="30">
                  <c:v>116.57752551124953</c:v>
                </c:pt>
                <c:pt idx="31">
                  <c:v>116.18251319355299</c:v>
                </c:pt>
                <c:pt idx="32">
                  <c:v>115.97396865902456</c:v>
                </c:pt>
                <c:pt idx="33">
                  <c:v>115.76338385455011</c:v>
                </c:pt>
                <c:pt idx="34">
                  <c:v>116.09614001057314</c:v>
                </c:pt>
                <c:pt idx="35">
                  <c:v>116.51819387008054</c:v>
                </c:pt>
                <c:pt idx="36">
                  <c:v>117.2795166605063</c:v>
                </c:pt>
                <c:pt idx="37">
                  <c:v>117.86644498233575</c:v>
                </c:pt>
                <c:pt idx="38">
                  <c:v>117.79083158227132</c:v>
                </c:pt>
                <c:pt idx="39">
                  <c:v>117.43053207166679</c:v>
                </c:pt>
                <c:pt idx="40">
                  <c:v>118.20360872664166</c:v>
                </c:pt>
                <c:pt idx="41">
                  <c:v>117.1168576394911</c:v>
                </c:pt>
                <c:pt idx="42">
                  <c:v>117.56260567835439</c:v>
                </c:pt>
                <c:pt idx="43">
                  <c:v>118.12090701187608</c:v>
                </c:pt>
                <c:pt idx="44">
                  <c:v>117.52733529507312</c:v>
                </c:pt>
                <c:pt idx="45">
                  <c:v>116.47287173071015</c:v>
                </c:pt>
                <c:pt idx="46">
                  <c:v>117.36250750677941</c:v>
                </c:pt>
                <c:pt idx="47">
                  <c:v>118.4614835258847</c:v>
                </c:pt>
                <c:pt idx="48">
                  <c:v>123.34312484455218</c:v>
                </c:pt>
                <c:pt idx="49">
                  <c:v>119.223405674642</c:v>
                </c:pt>
                <c:pt idx="50">
                  <c:v>116.72308124720318</c:v>
                </c:pt>
                <c:pt idx="51">
                  <c:v>114.84750505321989</c:v>
                </c:pt>
                <c:pt idx="52">
                  <c:v>116.1291718782668</c:v>
                </c:pt>
                <c:pt idx="53">
                  <c:v>116.63809153814579</c:v>
                </c:pt>
                <c:pt idx="54">
                  <c:v>115.95733485343447</c:v>
                </c:pt>
                <c:pt idx="55">
                  <c:v>116.33256797979466</c:v>
                </c:pt>
                <c:pt idx="56">
                  <c:v>115.14351344013033</c:v>
                </c:pt>
                <c:pt idx="57">
                  <c:v>115.2386802513258</c:v>
                </c:pt>
                <c:pt idx="58">
                  <c:v>115.28851652586015</c:v>
                </c:pt>
                <c:pt idx="59">
                  <c:v>114.94079668744229</c:v>
                </c:pt>
                <c:pt idx="60">
                  <c:v>116.0874090799593</c:v>
                </c:pt>
                <c:pt idx="61">
                  <c:v>115.80880480131441</c:v>
                </c:pt>
                <c:pt idx="62">
                  <c:v>115.84603439824538</c:v>
                </c:pt>
                <c:pt idx="63">
                  <c:v>116.97351337408016</c:v>
                </c:pt>
                <c:pt idx="64">
                  <c:v>116.48904435769157</c:v>
                </c:pt>
                <c:pt idx="65">
                  <c:v>115.82744834380179</c:v>
                </c:pt>
                <c:pt idx="66">
                  <c:v>116.76077611832741</c:v>
                </c:pt>
                <c:pt idx="67">
                  <c:v>115.9844025102885</c:v>
                </c:pt>
                <c:pt idx="68">
                  <c:v>115.20672087537018</c:v>
                </c:pt>
                <c:pt idx="69">
                  <c:v>115.31405911524071</c:v>
                </c:pt>
                <c:pt idx="70">
                  <c:v>114.81855843006275</c:v>
                </c:pt>
                <c:pt idx="71">
                  <c:v>114.8066186696025</c:v>
                </c:pt>
                <c:pt idx="72">
                  <c:v>108.32203389830508</c:v>
                </c:pt>
                <c:pt idx="73">
                  <c:v>112.15986694872193</c:v>
                </c:pt>
                <c:pt idx="74">
                  <c:v>113.63023040944502</c:v>
                </c:pt>
                <c:pt idx="75">
                  <c:v>114.86958023713993</c:v>
                </c:pt>
                <c:pt idx="76">
                  <c:v>114.40204374612243</c:v>
                </c:pt>
                <c:pt idx="77">
                  <c:v>114.20816493117634</c:v>
                </c:pt>
                <c:pt idx="78">
                  <c:v>114.35945559360236</c:v>
                </c:pt>
                <c:pt idx="79">
                  <c:v>113.85892413624174</c:v>
                </c:pt>
                <c:pt idx="80">
                  <c:v>113.84522590680648</c:v>
                </c:pt>
                <c:pt idx="81">
                  <c:v>112.93988117421094</c:v>
                </c:pt>
                <c:pt idx="82">
                  <c:v>112.64050524206534</c:v>
                </c:pt>
                <c:pt idx="83">
                  <c:v>113.47287272414053</c:v>
                </c:pt>
              </c:numCache>
            </c:numRef>
          </c:val>
          <c:smooth val="0"/>
        </c:ser>
        <c:axId val="2825575"/>
        <c:axId val="25430176"/>
      </c:lineChart>
      <c:dateAx>
        <c:axId val="2825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25430176"/>
        <c:crosses val="autoZero"/>
        <c:auto val="0"/>
        <c:noMultiLvlLbl val="0"/>
      </c:dateAx>
      <c:valAx>
        <c:axId val="25430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2825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Evolutie nieuwe gebruikers, weggevallen gebruikers en saldo (instroom-uitstroom) laatste 12 maand vanaf 2009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Nieuwe gebruikers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Blad1!$A$1083:$A$1166</c:f>
              <c:strCache>
                <c:ptCount val="8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</c:strCache>
            </c:strRef>
          </c:cat>
          <c:val>
            <c:numRef>
              <c:f>Blad1!$E$911:$E$994</c:f>
              <c:numCache>
                <c:ptCount val="84"/>
                <c:pt idx="0">
                  <c:v>25731</c:v>
                </c:pt>
                <c:pt idx="1">
                  <c:v>13352</c:v>
                </c:pt>
                <c:pt idx="2">
                  <c:v>15602</c:v>
                </c:pt>
                <c:pt idx="3">
                  <c:v>15145</c:v>
                </c:pt>
                <c:pt idx="4">
                  <c:v>16887</c:v>
                </c:pt>
                <c:pt idx="5">
                  <c:v>18576</c:v>
                </c:pt>
                <c:pt idx="6">
                  <c:v>16480</c:v>
                </c:pt>
                <c:pt idx="7">
                  <c:v>15924</c:v>
                </c:pt>
                <c:pt idx="8">
                  <c:v>20945</c:v>
                </c:pt>
                <c:pt idx="9">
                  <c:v>17561</c:v>
                </c:pt>
                <c:pt idx="10">
                  <c:v>13923</c:v>
                </c:pt>
                <c:pt idx="11">
                  <c:v>11452</c:v>
                </c:pt>
                <c:pt idx="12">
                  <c:v>13940</c:v>
                </c:pt>
                <c:pt idx="13">
                  <c:v>13667</c:v>
                </c:pt>
                <c:pt idx="14">
                  <c:v>16879</c:v>
                </c:pt>
                <c:pt idx="15">
                  <c:v>14195</c:v>
                </c:pt>
                <c:pt idx="16">
                  <c:v>13292</c:v>
                </c:pt>
                <c:pt idx="17">
                  <c:v>15508</c:v>
                </c:pt>
                <c:pt idx="18">
                  <c:v>13029</c:v>
                </c:pt>
                <c:pt idx="19">
                  <c:v>14981</c:v>
                </c:pt>
                <c:pt idx="20">
                  <c:v>16975</c:v>
                </c:pt>
                <c:pt idx="21">
                  <c:v>15914</c:v>
                </c:pt>
                <c:pt idx="22">
                  <c:v>12676</c:v>
                </c:pt>
                <c:pt idx="23">
                  <c:v>10526</c:v>
                </c:pt>
                <c:pt idx="24">
                  <c:v>13238</c:v>
                </c:pt>
                <c:pt idx="25">
                  <c:v>12858</c:v>
                </c:pt>
                <c:pt idx="26">
                  <c:v>15500</c:v>
                </c:pt>
                <c:pt idx="27">
                  <c:v>13036</c:v>
                </c:pt>
                <c:pt idx="28">
                  <c:v>15374</c:v>
                </c:pt>
                <c:pt idx="29">
                  <c:v>12657</c:v>
                </c:pt>
                <c:pt idx="30">
                  <c:v>9707</c:v>
                </c:pt>
                <c:pt idx="31">
                  <c:v>13164</c:v>
                </c:pt>
                <c:pt idx="32">
                  <c:v>15510</c:v>
                </c:pt>
                <c:pt idx="33">
                  <c:v>14465</c:v>
                </c:pt>
                <c:pt idx="34">
                  <c:v>12598</c:v>
                </c:pt>
                <c:pt idx="35">
                  <c:v>10236</c:v>
                </c:pt>
                <c:pt idx="36">
                  <c:v>12459</c:v>
                </c:pt>
                <c:pt idx="37">
                  <c:v>11083</c:v>
                </c:pt>
                <c:pt idx="38">
                  <c:v>12819</c:v>
                </c:pt>
                <c:pt idx="39">
                  <c:v>11547</c:v>
                </c:pt>
                <c:pt idx="40">
                  <c:v>11809</c:v>
                </c:pt>
                <c:pt idx="41">
                  <c:v>12544</c:v>
                </c:pt>
                <c:pt idx="42">
                  <c:v>10933</c:v>
                </c:pt>
                <c:pt idx="43">
                  <c:v>13674</c:v>
                </c:pt>
                <c:pt idx="44">
                  <c:v>14596</c:v>
                </c:pt>
                <c:pt idx="45">
                  <c:v>14821</c:v>
                </c:pt>
                <c:pt idx="46">
                  <c:v>12065</c:v>
                </c:pt>
                <c:pt idx="47">
                  <c:v>10398</c:v>
                </c:pt>
                <c:pt idx="48">
                  <c:v>10656</c:v>
                </c:pt>
                <c:pt idx="49">
                  <c:v>9508</c:v>
                </c:pt>
                <c:pt idx="50">
                  <c:v>10939</c:v>
                </c:pt>
                <c:pt idx="51">
                  <c:v>11351</c:v>
                </c:pt>
                <c:pt idx="52">
                  <c:v>11285</c:v>
                </c:pt>
                <c:pt idx="53">
                  <c:v>10840</c:v>
                </c:pt>
                <c:pt idx="54">
                  <c:v>11295</c:v>
                </c:pt>
                <c:pt idx="55">
                  <c:v>13017</c:v>
                </c:pt>
                <c:pt idx="56">
                  <c:v>16225</c:v>
                </c:pt>
                <c:pt idx="57">
                  <c:v>17239</c:v>
                </c:pt>
                <c:pt idx="58">
                  <c:v>12643</c:v>
                </c:pt>
                <c:pt idx="59">
                  <c:v>13642</c:v>
                </c:pt>
                <c:pt idx="60">
                  <c:v>11205</c:v>
                </c:pt>
                <c:pt idx="61">
                  <c:v>9988</c:v>
                </c:pt>
                <c:pt idx="62">
                  <c:v>11407</c:v>
                </c:pt>
                <c:pt idx="63">
                  <c:v>10636</c:v>
                </c:pt>
                <c:pt idx="64">
                  <c:v>10395</c:v>
                </c:pt>
                <c:pt idx="65">
                  <c:v>10722</c:v>
                </c:pt>
                <c:pt idx="66">
                  <c:v>9969</c:v>
                </c:pt>
                <c:pt idx="67">
                  <c:v>10620</c:v>
                </c:pt>
                <c:pt idx="68">
                  <c:v>10554</c:v>
                </c:pt>
                <c:pt idx="69">
                  <c:v>13940</c:v>
                </c:pt>
                <c:pt idx="70">
                  <c:v>13434</c:v>
                </c:pt>
                <c:pt idx="71">
                  <c:v>8761</c:v>
                </c:pt>
                <c:pt idx="72">
                  <c:v>11397</c:v>
                </c:pt>
                <c:pt idx="73">
                  <c:v>9584</c:v>
                </c:pt>
                <c:pt idx="74">
                  <c:v>11373</c:v>
                </c:pt>
                <c:pt idx="75">
                  <c:v>9790</c:v>
                </c:pt>
                <c:pt idx="76">
                  <c:v>9863</c:v>
                </c:pt>
                <c:pt idx="77">
                  <c:v>12021</c:v>
                </c:pt>
                <c:pt idx="78">
                  <c:v>10109</c:v>
                </c:pt>
                <c:pt idx="79">
                  <c:v>11216</c:v>
                </c:pt>
                <c:pt idx="80">
                  <c:v>14508</c:v>
                </c:pt>
                <c:pt idx="81">
                  <c:v>13814</c:v>
                </c:pt>
                <c:pt idx="82">
                  <c:v>12213</c:v>
                </c:pt>
                <c:pt idx="83">
                  <c:v>8169</c:v>
                </c:pt>
              </c:numCache>
            </c:numRef>
          </c:val>
          <c:smooth val="0"/>
        </c:ser>
        <c:ser>
          <c:idx val="0"/>
          <c:order val="1"/>
          <c:tx>
            <c:v>Weggevallen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Blad1!$A$1083:$A$1166</c:f>
              <c:strCache>
                <c:ptCount val="8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</c:strCache>
            </c:strRef>
          </c:cat>
          <c:val>
            <c:numRef>
              <c:f>Blad1!$E$997:$E$1080</c:f>
              <c:numCache>
                <c:ptCount val="84"/>
                <c:pt idx="1">
                  <c:v>5204</c:v>
                </c:pt>
                <c:pt idx="2">
                  <c:v>5329</c:v>
                </c:pt>
                <c:pt idx="3">
                  <c:v>10799</c:v>
                </c:pt>
                <c:pt idx="4">
                  <c:v>5105</c:v>
                </c:pt>
                <c:pt idx="5">
                  <c:v>5754</c:v>
                </c:pt>
                <c:pt idx="6">
                  <c:v>6597</c:v>
                </c:pt>
                <c:pt idx="7">
                  <c:v>4769</c:v>
                </c:pt>
                <c:pt idx="8">
                  <c:v>6659</c:v>
                </c:pt>
                <c:pt idx="9">
                  <c:v>6223</c:v>
                </c:pt>
                <c:pt idx="10">
                  <c:v>4859</c:v>
                </c:pt>
                <c:pt idx="11">
                  <c:v>11150</c:v>
                </c:pt>
                <c:pt idx="12">
                  <c:v>4485</c:v>
                </c:pt>
                <c:pt idx="13">
                  <c:v>4545</c:v>
                </c:pt>
                <c:pt idx="14">
                  <c:v>6792</c:v>
                </c:pt>
                <c:pt idx="15">
                  <c:v>6026</c:v>
                </c:pt>
                <c:pt idx="16">
                  <c:v>6241</c:v>
                </c:pt>
                <c:pt idx="17">
                  <c:v>8349</c:v>
                </c:pt>
                <c:pt idx="18">
                  <c:v>7486</c:v>
                </c:pt>
                <c:pt idx="19">
                  <c:v>7204</c:v>
                </c:pt>
                <c:pt idx="20">
                  <c:v>7106</c:v>
                </c:pt>
                <c:pt idx="21">
                  <c:v>6786</c:v>
                </c:pt>
                <c:pt idx="22">
                  <c:v>5531</c:v>
                </c:pt>
                <c:pt idx="23">
                  <c:v>5917</c:v>
                </c:pt>
                <c:pt idx="24">
                  <c:v>6386</c:v>
                </c:pt>
                <c:pt idx="25">
                  <c:v>5166</c:v>
                </c:pt>
                <c:pt idx="26">
                  <c:v>8226</c:v>
                </c:pt>
                <c:pt idx="27">
                  <c:v>6769</c:v>
                </c:pt>
                <c:pt idx="28">
                  <c:v>7484</c:v>
                </c:pt>
                <c:pt idx="29">
                  <c:v>9253</c:v>
                </c:pt>
                <c:pt idx="30">
                  <c:v>6958</c:v>
                </c:pt>
                <c:pt idx="31">
                  <c:v>8124</c:v>
                </c:pt>
                <c:pt idx="32">
                  <c:v>7016</c:v>
                </c:pt>
                <c:pt idx="33">
                  <c:v>6290</c:v>
                </c:pt>
                <c:pt idx="34">
                  <c:v>6461</c:v>
                </c:pt>
                <c:pt idx="35">
                  <c:v>6036</c:v>
                </c:pt>
                <c:pt idx="36">
                  <c:v>6476</c:v>
                </c:pt>
                <c:pt idx="37">
                  <c:v>6589</c:v>
                </c:pt>
                <c:pt idx="38">
                  <c:v>8016</c:v>
                </c:pt>
                <c:pt idx="39">
                  <c:v>6754</c:v>
                </c:pt>
                <c:pt idx="40">
                  <c:v>9901</c:v>
                </c:pt>
                <c:pt idx="41">
                  <c:v>7858</c:v>
                </c:pt>
                <c:pt idx="42">
                  <c:v>6364</c:v>
                </c:pt>
                <c:pt idx="43">
                  <c:v>6047</c:v>
                </c:pt>
                <c:pt idx="44">
                  <c:v>7565</c:v>
                </c:pt>
                <c:pt idx="45">
                  <c:v>5966</c:v>
                </c:pt>
                <c:pt idx="46">
                  <c:v>6796</c:v>
                </c:pt>
                <c:pt idx="47">
                  <c:v>5955</c:v>
                </c:pt>
                <c:pt idx="48">
                  <c:v>7264</c:v>
                </c:pt>
                <c:pt idx="49">
                  <c:v>6959</c:v>
                </c:pt>
                <c:pt idx="50">
                  <c:v>8187</c:v>
                </c:pt>
                <c:pt idx="51">
                  <c:v>6351</c:v>
                </c:pt>
                <c:pt idx="52">
                  <c:v>7274</c:v>
                </c:pt>
                <c:pt idx="53">
                  <c:v>9578</c:v>
                </c:pt>
                <c:pt idx="54">
                  <c:v>8590</c:v>
                </c:pt>
                <c:pt idx="55">
                  <c:v>9492</c:v>
                </c:pt>
                <c:pt idx="56">
                  <c:v>7415</c:v>
                </c:pt>
                <c:pt idx="57">
                  <c:v>8179</c:v>
                </c:pt>
                <c:pt idx="58">
                  <c:v>8137</c:v>
                </c:pt>
                <c:pt idx="59">
                  <c:v>9878</c:v>
                </c:pt>
                <c:pt idx="60">
                  <c:v>6281</c:v>
                </c:pt>
                <c:pt idx="61">
                  <c:v>5574</c:v>
                </c:pt>
                <c:pt idx="62">
                  <c:v>6750</c:v>
                </c:pt>
                <c:pt idx="63">
                  <c:v>9148</c:v>
                </c:pt>
                <c:pt idx="64">
                  <c:v>10187</c:v>
                </c:pt>
                <c:pt idx="65">
                  <c:v>10023</c:v>
                </c:pt>
                <c:pt idx="66">
                  <c:v>9901</c:v>
                </c:pt>
                <c:pt idx="67">
                  <c:v>8404</c:v>
                </c:pt>
                <c:pt idx="68">
                  <c:v>3994</c:v>
                </c:pt>
                <c:pt idx="69">
                  <c:v>9398</c:v>
                </c:pt>
                <c:pt idx="70">
                  <c:v>11573</c:v>
                </c:pt>
                <c:pt idx="71">
                  <c:v>15563</c:v>
                </c:pt>
                <c:pt idx="72">
                  <c:v>4806</c:v>
                </c:pt>
                <c:pt idx="73">
                  <c:v>5809</c:v>
                </c:pt>
                <c:pt idx="74">
                  <c:v>7013</c:v>
                </c:pt>
                <c:pt idx="75">
                  <c:v>8879</c:v>
                </c:pt>
                <c:pt idx="76">
                  <c:v>9596</c:v>
                </c:pt>
                <c:pt idx="77">
                  <c:v>10407</c:v>
                </c:pt>
                <c:pt idx="78">
                  <c:v>8037</c:v>
                </c:pt>
                <c:pt idx="79">
                  <c:v>5100</c:v>
                </c:pt>
                <c:pt idx="80">
                  <c:v>8392</c:v>
                </c:pt>
                <c:pt idx="81">
                  <c:v>6977</c:v>
                </c:pt>
                <c:pt idx="82">
                  <c:v>6062</c:v>
                </c:pt>
                <c:pt idx="83">
                  <c:v>7289</c:v>
                </c:pt>
              </c:numCache>
            </c:numRef>
          </c:val>
          <c:smooth val="0"/>
        </c:ser>
        <c:ser>
          <c:idx val="1"/>
          <c:order val="2"/>
          <c:tx>
            <c:v>Saldo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Blad1!$A$1083:$A$1166</c:f>
              <c:strCache>
                <c:ptCount val="8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</c:strCache>
            </c:strRef>
          </c:cat>
          <c:val>
            <c:numRef>
              <c:f>Blad1!$E$1083:$E$1166</c:f>
              <c:numCache>
                <c:ptCount val="84"/>
                <c:pt idx="1">
                  <c:v>8148</c:v>
                </c:pt>
                <c:pt idx="2">
                  <c:v>10273</c:v>
                </c:pt>
                <c:pt idx="3">
                  <c:v>4346</c:v>
                </c:pt>
                <c:pt idx="4">
                  <c:v>11782</c:v>
                </c:pt>
                <c:pt idx="5">
                  <c:v>12822</c:v>
                </c:pt>
                <c:pt idx="6">
                  <c:v>9883</c:v>
                </c:pt>
                <c:pt idx="7">
                  <c:v>11155</c:v>
                </c:pt>
                <c:pt idx="8">
                  <c:v>14286</c:v>
                </c:pt>
                <c:pt idx="9">
                  <c:v>11338</c:v>
                </c:pt>
                <c:pt idx="10">
                  <c:v>9064</c:v>
                </c:pt>
                <c:pt idx="11">
                  <c:v>302</c:v>
                </c:pt>
                <c:pt idx="12">
                  <c:v>9455</c:v>
                </c:pt>
                <c:pt idx="13">
                  <c:v>9122</c:v>
                </c:pt>
                <c:pt idx="14">
                  <c:v>10087</c:v>
                </c:pt>
                <c:pt idx="15">
                  <c:v>8169</c:v>
                </c:pt>
                <c:pt idx="16">
                  <c:v>7051</c:v>
                </c:pt>
                <c:pt idx="17">
                  <c:v>7159</c:v>
                </c:pt>
                <c:pt idx="18">
                  <c:v>5543</c:v>
                </c:pt>
                <c:pt idx="19">
                  <c:v>7777</c:v>
                </c:pt>
                <c:pt idx="20">
                  <c:v>9869</c:v>
                </c:pt>
                <c:pt idx="21">
                  <c:v>9128</c:v>
                </c:pt>
                <c:pt idx="22">
                  <c:v>7145</c:v>
                </c:pt>
                <c:pt idx="23">
                  <c:v>4609</c:v>
                </c:pt>
                <c:pt idx="24">
                  <c:v>6852</c:v>
                </c:pt>
                <c:pt idx="25">
                  <c:v>7692</c:v>
                </c:pt>
                <c:pt idx="26">
                  <c:v>7274</c:v>
                </c:pt>
                <c:pt idx="27">
                  <c:v>6267</c:v>
                </c:pt>
                <c:pt idx="28">
                  <c:v>7890</c:v>
                </c:pt>
                <c:pt idx="29">
                  <c:v>3404</c:v>
                </c:pt>
                <c:pt idx="30">
                  <c:v>2749</c:v>
                </c:pt>
                <c:pt idx="31">
                  <c:v>5040</c:v>
                </c:pt>
                <c:pt idx="32">
                  <c:v>8494</c:v>
                </c:pt>
                <c:pt idx="33">
                  <c:v>8175</c:v>
                </c:pt>
                <c:pt idx="34">
                  <c:v>6137</c:v>
                </c:pt>
                <c:pt idx="35">
                  <c:v>4200</c:v>
                </c:pt>
                <c:pt idx="36">
                  <c:v>5983</c:v>
                </c:pt>
                <c:pt idx="37">
                  <c:v>4494</c:v>
                </c:pt>
                <c:pt idx="38">
                  <c:v>4803</c:v>
                </c:pt>
                <c:pt idx="39">
                  <c:v>4793</c:v>
                </c:pt>
                <c:pt idx="40">
                  <c:v>1908</c:v>
                </c:pt>
                <c:pt idx="41">
                  <c:v>4686</c:v>
                </c:pt>
                <c:pt idx="42">
                  <c:v>4569</c:v>
                </c:pt>
                <c:pt idx="43">
                  <c:v>7627</c:v>
                </c:pt>
                <c:pt idx="44">
                  <c:v>7031</c:v>
                </c:pt>
                <c:pt idx="45">
                  <c:v>8855</c:v>
                </c:pt>
                <c:pt idx="46">
                  <c:v>5269</c:v>
                </c:pt>
                <c:pt idx="47">
                  <c:v>4443</c:v>
                </c:pt>
                <c:pt idx="48">
                  <c:v>3392</c:v>
                </c:pt>
                <c:pt idx="49">
                  <c:v>2549</c:v>
                </c:pt>
                <c:pt idx="50">
                  <c:v>2752</c:v>
                </c:pt>
                <c:pt idx="51">
                  <c:v>5000</c:v>
                </c:pt>
                <c:pt idx="52">
                  <c:v>4011</c:v>
                </c:pt>
                <c:pt idx="53">
                  <c:v>1262</c:v>
                </c:pt>
                <c:pt idx="54">
                  <c:v>2705</c:v>
                </c:pt>
                <c:pt idx="55">
                  <c:v>3525</c:v>
                </c:pt>
                <c:pt idx="56">
                  <c:v>8810</c:v>
                </c:pt>
                <c:pt idx="57">
                  <c:v>9060</c:v>
                </c:pt>
                <c:pt idx="58">
                  <c:v>4506</c:v>
                </c:pt>
                <c:pt idx="59">
                  <c:v>3764</c:v>
                </c:pt>
                <c:pt idx="60">
                  <c:v>4924</c:v>
                </c:pt>
                <c:pt idx="61">
                  <c:v>4414</c:v>
                </c:pt>
                <c:pt idx="62">
                  <c:v>4657</c:v>
                </c:pt>
                <c:pt idx="63">
                  <c:v>1488</c:v>
                </c:pt>
                <c:pt idx="64">
                  <c:v>208</c:v>
                </c:pt>
                <c:pt idx="65">
                  <c:v>699</c:v>
                </c:pt>
                <c:pt idx="66">
                  <c:v>68</c:v>
                </c:pt>
                <c:pt idx="67">
                  <c:v>2216</c:v>
                </c:pt>
                <c:pt idx="68">
                  <c:v>6560</c:v>
                </c:pt>
                <c:pt idx="69">
                  <c:v>4542</c:v>
                </c:pt>
                <c:pt idx="70">
                  <c:v>1861</c:v>
                </c:pt>
                <c:pt idx="71">
                  <c:v>-6802</c:v>
                </c:pt>
                <c:pt idx="72">
                  <c:v>6591</c:v>
                </c:pt>
                <c:pt idx="73">
                  <c:v>3775</c:v>
                </c:pt>
                <c:pt idx="74">
                  <c:v>4360</c:v>
                </c:pt>
                <c:pt idx="75">
                  <c:v>911</c:v>
                </c:pt>
                <c:pt idx="76">
                  <c:v>267</c:v>
                </c:pt>
                <c:pt idx="77">
                  <c:v>1614</c:v>
                </c:pt>
                <c:pt idx="78">
                  <c:v>2072</c:v>
                </c:pt>
                <c:pt idx="79">
                  <c:v>6116</c:v>
                </c:pt>
                <c:pt idx="80">
                  <c:v>6116</c:v>
                </c:pt>
                <c:pt idx="81">
                  <c:v>6837</c:v>
                </c:pt>
                <c:pt idx="82">
                  <c:v>6151</c:v>
                </c:pt>
                <c:pt idx="83">
                  <c:v>880</c:v>
                </c:pt>
              </c:numCache>
            </c:numRef>
          </c:val>
          <c:smooth val="0"/>
        </c:ser>
        <c:axId val="27544993"/>
        <c:axId val="46578346"/>
      </c:lineChart>
      <c:dateAx>
        <c:axId val="2754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46578346"/>
        <c:crosses val="autoZero"/>
        <c:auto val="0"/>
        <c:majorUnit val="3"/>
        <c:majorTimeUnit val="months"/>
        <c:noMultiLvlLbl val="0"/>
      </c:dateAx>
      <c:valAx>
        <c:axId val="46578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1" i="0" u="none" baseline="0">
                <a:latin typeface="Arial"/>
                <a:ea typeface="Arial"/>
                <a:cs typeface="Arial"/>
              </a:defRPr>
            </a:pPr>
          </a:p>
        </c:txPr>
        <c:crossAx val="27544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Aankoop dienstencheques per gewest per maand 
mei 2003 -januari 2015 (in woonplaats gebruiker)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Vlaams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Blad1!$A$6:$A$145</c:f>
              <c:strCache>
                <c:ptCount val="140"/>
                <c:pt idx="0">
                  <c:v>37742</c:v>
                </c:pt>
                <c:pt idx="1">
                  <c:v>37773</c:v>
                </c:pt>
                <c:pt idx="2">
                  <c:v>37803</c:v>
                </c:pt>
                <c:pt idx="3">
                  <c:v>37834</c:v>
                </c:pt>
                <c:pt idx="4">
                  <c:v>37865</c:v>
                </c:pt>
                <c:pt idx="5">
                  <c:v>37895</c:v>
                </c:pt>
                <c:pt idx="6">
                  <c:v>37926</c:v>
                </c:pt>
                <c:pt idx="7">
                  <c:v>37956</c:v>
                </c:pt>
                <c:pt idx="8">
                  <c:v>37987</c:v>
                </c:pt>
                <c:pt idx="9">
                  <c:v>38018</c:v>
                </c:pt>
                <c:pt idx="10">
                  <c:v>38047</c:v>
                </c:pt>
                <c:pt idx="11">
                  <c:v>38078</c:v>
                </c:pt>
                <c:pt idx="12">
                  <c:v>38108</c:v>
                </c:pt>
                <c:pt idx="13">
                  <c:v>38139</c:v>
                </c:pt>
                <c:pt idx="14">
                  <c:v>38169</c:v>
                </c:pt>
                <c:pt idx="15">
                  <c:v>38200</c:v>
                </c:pt>
                <c:pt idx="16">
                  <c:v>38231</c:v>
                </c:pt>
                <c:pt idx="17">
                  <c:v>38261</c:v>
                </c:pt>
                <c:pt idx="18">
                  <c:v>38292</c:v>
                </c:pt>
                <c:pt idx="19">
                  <c:v>38322</c:v>
                </c:pt>
                <c:pt idx="20">
                  <c:v>38353</c:v>
                </c:pt>
                <c:pt idx="21">
                  <c:v>38384</c:v>
                </c:pt>
                <c:pt idx="22">
                  <c:v>38412</c:v>
                </c:pt>
                <c:pt idx="23">
                  <c:v>38443</c:v>
                </c:pt>
                <c:pt idx="24">
                  <c:v>38473</c:v>
                </c:pt>
                <c:pt idx="25">
                  <c:v>38504</c:v>
                </c:pt>
                <c:pt idx="26">
                  <c:v>38534</c:v>
                </c:pt>
                <c:pt idx="27">
                  <c:v>38565</c:v>
                </c:pt>
                <c:pt idx="28">
                  <c:v>38596</c:v>
                </c:pt>
                <c:pt idx="29">
                  <c:v>38626</c:v>
                </c:pt>
                <c:pt idx="30">
                  <c:v>38657</c:v>
                </c:pt>
                <c:pt idx="31">
                  <c:v>38687</c:v>
                </c:pt>
                <c:pt idx="32">
                  <c:v>38718</c:v>
                </c:pt>
                <c:pt idx="33">
                  <c:v>38749</c:v>
                </c:pt>
                <c:pt idx="34">
                  <c:v>38777</c:v>
                </c:pt>
                <c:pt idx="35">
                  <c:v>38808</c:v>
                </c:pt>
                <c:pt idx="36">
                  <c:v>38838</c:v>
                </c:pt>
                <c:pt idx="37">
                  <c:v>38869</c:v>
                </c:pt>
                <c:pt idx="38">
                  <c:v>38899</c:v>
                </c:pt>
                <c:pt idx="39">
                  <c:v>38930</c:v>
                </c:pt>
                <c:pt idx="40">
                  <c:v>38961</c:v>
                </c:pt>
                <c:pt idx="41">
                  <c:v>38991</c:v>
                </c:pt>
                <c:pt idx="42">
                  <c:v>39022</c:v>
                </c:pt>
                <c:pt idx="43">
                  <c:v>39052</c:v>
                </c:pt>
                <c:pt idx="44">
                  <c:v>39083</c:v>
                </c:pt>
                <c:pt idx="45">
                  <c:v>39114</c:v>
                </c:pt>
                <c:pt idx="46">
                  <c:v>39142</c:v>
                </c:pt>
                <c:pt idx="47">
                  <c:v>39173</c:v>
                </c:pt>
                <c:pt idx="48">
                  <c:v>39203</c:v>
                </c:pt>
                <c:pt idx="49">
                  <c:v>39234</c:v>
                </c:pt>
                <c:pt idx="50">
                  <c:v>39264</c:v>
                </c:pt>
                <c:pt idx="51">
                  <c:v>39295</c:v>
                </c:pt>
                <c:pt idx="52">
                  <c:v>39326</c:v>
                </c:pt>
                <c:pt idx="53">
                  <c:v>39356</c:v>
                </c:pt>
                <c:pt idx="54">
                  <c:v>39387</c:v>
                </c:pt>
                <c:pt idx="55">
                  <c:v>39417</c:v>
                </c:pt>
                <c:pt idx="56">
                  <c:v>39448</c:v>
                </c:pt>
                <c:pt idx="57">
                  <c:v>39479</c:v>
                </c:pt>
                <c:pt idx="58">
                  <c:v>39508</c:v>
                </c:pt>
                <c:pt idx="59">
                  <c:v>39539</c:v>
                </c:pt>
                <c:pt idx="60">
                  <c:v>39569</c:v>
                </c:pt>
                <c:pt idx="61">
                  <c:v>39600</c:v>
                </c:pt>
                <c:pt idx="62">
                  <c:v>39630</c:v>
                </c:pt>
                <c:pt idx="63">
                  <c:v>39661</c:v>
                </c:pt>
                <c:pt idx="64">
                  <c:v>39692</c:v>
                </c:pt>
                <c:pt idx="65">
                  <c:v>39722</c:v>
                </c:pt>
                <c:pt idx="66">
                  <c:v>39753</c:v>
                </c:pt>
                <c:pt idx="67">
                  <c:v>39783</c:v>
                </c:pt>
                <c:pt idx="68">
                  <c:v>39814</c:v>
                </c:pt>
                <c:pt idx="69">
                  <c:v>39845</c:v>
                </c:pt>
                <c:pt idx="70">
                  <c:v>39873</c:v>
                </c:pt>
                <c:pt idx="71">
                  <c:v>39904</c:v>
                </c:pt>
                <c:pt idx="72">
                  <c:v>39934</c:v>
                </c:pt>
                <c:pt idx="73">
                  <c:v>39965</c:v>
                </c:pt>
                <c:pt idx="74">
                  <c:v>39995</c:v>
                </c:pt>
                <c:pt idx="75">
                  <c:v>40026</c:v>
                </c:pt>
                <c:pt idx="76">
                  <c:v>40057</c:v>
                </c:pt>
                <c:pt idx="77">
                  <c:v>40087</c:v>
                </c:pt>
                <c:pt idx="78">
                  <c:v>40118</c:v>
                </c:pt>
                <c:pt idx="79">
                  <c:v>40148</c:v>
                </c:pt>
                <c:pt idx="80">
                  <c:v>40179</c:v>
                </c:pt>
                <c:pt idx="81">
                  <c:v>40210</c:v>
                </c:pt>
                <c:pt idx="82">
                  <c:v>40238</c:v>
                </c:pt>
                <c:pt idx="83">
                  <c:v>40269</c:v>
                </c:pt>
                <c:pt idx="84">
                  <c:v>40299</c:v>
                </c:pt>
                <c:pt idx="85">
                  <c:v>40330</c:v>
                </c:pt>
                <c:pt idx="86">
                  <c:v>40360</c:v>
                </c:pt>
                <c:pt idx="87">
                  <c:v>40391</c:v>
                </c:pt>
                <c:pt idx="88">
                  <c:v>40422</c:v>
                </c:pt>
                <c:pt idx="89">
                  <c:v>40452</c:v>
                </c:pt>
                <c:pt idx="90">
                  <c:v>40483</c:v>
                </c:pt>
                <c:pt idx="91">
                  <c:v>40513</c:v>
                </c:pt>
                <c:pt idx="92">
                  <c:v>40544</c:v>
                </c:pt>
                <c:pt idx="93">
                  <c:v>40575</c:v>
                </c:pt>
                <c:pt idx="94">
                  <c:v>40603</c:v>
                </c:pt>
                <c:pt idx="95">
                  <c:v>40634</c:v>
                </c:pt>
                <c:pt idx="96">
                  <c:v>40664</c:v>
                </c:pt>
                <c:pt idx="97">
                  <c:v>40695</c:v>
                </c:pt>
                <c:pt idx="98">
                  <c:v>40725</c:v>
                </c:pt>
                <c:pt idx="99">
                  <c:v>40756</c:v>
                </c:pt>
                <c:pt idx="100">
                  <c:v>40787</c:v>
                </c:pt>
                <c:pt idx="101">
                  <c:v>40817</c:v>
                </c:pt>
                <c:pt idx="102">
                  <c:v>40848</c:v>
                </c:pt>
                <c:pt idx="103">
                  <c:v>40878</c:v>
                </c:pt>
                <c:pt idx="104">
                  <c:v>40909</c:v>
                </c:pt>
                <c:pt idx="105">
                  <c:v>40940</c:v>
                </c:pt>
                <c:pt idx="106">
                  <c:v>40969</c:v>
                </c:pt>
                <c:pt idx="107">
                  <c:v>41000</c:v>
                </c:pt>
                <c:pt idx="108">
                  <c:v>41030</c:v>
                </c:pt>
                <c:pt idx="109">
                  <c:v>41061</c:v>
                </c:pt>
                <c:pt idx="110">
                  <c:v>41091</c:v>
                </c:pt>
                <c:pt idx="111">
                  <c:v>41122</c:v>
                </c:pt>
                <c:pt idx="112">
                  <c:v>41153</c:v>
                </c:pt>
                <c:pt idx="113">
                  <c:v>41183</c:v>
                </c:pt>
                <c:pt idx="114">
                  <c:v>41214</c:v>
                </c:pt>
                <c:pt idx="115">
                  <c:v>41244</c:v>
                </c:pt>
                <c:pt idx="116">
                  <c:v>41275</c:v>
                </c:pt>
                <c:pt idx="117">
                  <c:v>41306</c:v>
                </c:pt>
                <c:pt idx="118">
                  <c:v>41334</c:v>
                </c:pt>
                <c:pt idx="119">
                  <c:v>41365</c:v>
                </c:pt>
                <c:pt idx="120">
                  <c:v>41395</c:v>
                </c:pt>
                <c:pt idx="121">
                  <c:v>41426</c:v>
                </c:pt>
                <c:pt idx="122">
                  <c:v>41456</c:v>
                </c:pt>
                <c:pt idx="123">
                  <c:v>41487</c:v>
                </c:pt>
                <c:pt idx="124">
                  <c:v>41518</c:v>
                </c:pt>
                <c:pt idx="125">
                  <c:v>41548</c:v>
                </c:pt>
                <c:pt idx="126">
                  <c:v>41579</c:v>
                </c:pt>
                <c:pt idx="127">
                  <c:v>41609</c:v>
                </c:pt>
                <c:pt idx="128">
                  <c:v>41640</c:v>
                </c:pt>
                <c:pt idx="129">
                  <c:v>41671</c:v>
                </c:pt>
                <c:pt idx="130">
                  <c:v>41699</c:v>
                </c:pt>
                <c:pt idx="131">
                  <c:v>41730</c:v>
                </c:pt>
                <c:pt idx="132">
                  <c:v>41760</c:v>
                </c:pt>
                <c:pt idx="133">
                  <c:v>41791</c:v>
                </c:pt>
                <c:pt idx="134">
                  <c:v>41821</c:v>
                </c:pt>
                <c:pt idx="135">
                  <c:v>41852</c:v>
                </c:pt>
                <c:pt idx="136">
                  <c:v>41883</c:v>
                </c:pt>
                <c:pt idx="137">
                  <c:v>41913</c:v>
                </c:pt>
                <c:pt idx="138">
                  <c:v>41944</c:v>
                </c:pt>
                <c:pt idx="139">
                  <c:v>41974</c:v>
                </c:pt>
              </c:strCache>
            </c:strRef>
          </c:cat>
          <c:val>
            <c:numRef>
              <c:f>Blad1!$B$6:$B$145</c:f>
              <c:numCache>
                <c:ptCount val="140"/>
                <c:pt idx="0">
                  <c:v>10139</c:v>
                </c:pt>
                <c:pt idx="1">
                  <c:v>31987</c:v>
                </c:pt>
                <c:pt idx="2">
                  <c:v>57496</c:v>
                </c:pt>
                <c:pt idx="3">
                  <c:v>59997</c:v>
                </c:pt>
                <c:pt idx="4">
                  <c:v>90003</c:v>
                </c:pt>
                <c:pt idx="5">
                  <c:v>146230</c:v>
                </c:pt>
                <c:pt idx="6">
                  <c:v>111909</c:v>
                </c:pt>
                <c:pt idx="7">
                  <c:v>202452</c:v>
                </c:pt>
                <c:pt idx="8">
                  <c:v>226495</c:v>
                </c:pt>
                <c:pt idx="9">
                  <c:v>250060</c:v>
                </c:pt>
                <c:pt idx="10">
                  <c:v>296513</c:v>
                </c:pt>
                <c:pt idx="11">
                  <c:v>387786</c:v>
                </c:pt>
                <c:pt idx="12">
                  <c:v>362369</c:v>
                </c:pt>
                <c:pt idx="13">
                  <c:v>440020</c:v>
                </c:pt>
                <c:pt idx="14">
                  <c:v>465213</c:v>
                </c:pt>
                <c:pt idx="15">
                  <c:v>410806</c:v>
                </c:pt>
                <c:pt idx="16">
                  <c:v>734210</c:v>
                </c:pt>
                <c:pt idx="17">
                  <c:v>683712</c:v>
                </c:pt>
                <c:pt idx="18">
                  <c:v>1226490</c:v>
                </c:pt>
                <c:pt idx="19">
                  <c:v>611355</c:v>
                </c:pt>
                <c:pt idx="20">
                  <c:v>723723</c:v>
                </c:pt>
                <c:pt idx="21">
                  <c:v>847722</c:v>
                </c:pt>
                <c:pt idx="22">
                  <c:v>1088272</c:v>
                </c:pt>
                <c:pt idx="23">
                  <c:v>1079698</c:v>
                </c:pt>
                <c:pt idx="24">
                  <c:v>1163926</c:v>
                </c:pt>
                <c:pt idx="25">
                  <c:v>1333378</c:v>
                </c:pt>
                <c:pt idx="26">
                  <c:v>942509</c:v>
                </c:pt>
                <c:pt idx="27">
                  <c:v>1122939</c:v>
                </c:pt>
                <c:pt idx="28">
                  <c:v>1506237</c:v>
                </c:pt>
                <c:pt idx="29">
                  <c:v>1490698</c:v>
                </c:pt>
                <c:pt idx="30">
                  <c:v>1625142</c:v>
                </c:pt>
                <c:pt idx="31">
                  <c:v>1711684</c:v>
                </c:pt>
                <c:pt idx="32">
                  <c:v>1923091</c:v>
                </c:pt>
                <c:pt idx="33">
                  <c:v>1764439</c:v>
                </c:pt>
                <c:pt idx="34">
                  <c:v>2002708</c:v>
                </c:pt>
                <c:pt idx="35">
                  <c:v>1774741</c:v>
                </c:pt>
                <c:pt idx="36">
                  <c:v>2059772</c:v>
                </c:pt>
                <c:pt idx="37">
                  <c:v>2130915</c:v>
                </c:pt>
                <c:pt idx="38">
                  <c:v>1726509</c:v>
                </c:pt>
                <c:pt idx="39">
                  <c:v>1981713</c:v>
                </c:pt>
                <c:pt idx="40">
                  <c:v>2315877</c:v>
                </c:pt>
                <c:pt idx="41">
                  <c:v>2426759</c:v>
                </c:pt>
                <c:pt idx="42">
                  <c:v>2479252</c:v>
                </c:pt>
                <c:pt idx="43">
                  <c:v>2344129</c:v>
                </c:pt>
                <c:pt idx="44">
                  <c:v>2736889</c:v>
                </c:pt>
                <c:pt idx="45">
                  <c:v>2507091</c:v>
                </c:pt>
                <c:pt idx="46">
                  <c:v>2800050</c:v>
                </c:pt>
                <c:pt idx="47">
                  <c:v>2829189</c:v>
                </c:pt>
                <c:pt idx="48">
                  <c:v>2890848</c:v>
                </c:pt>
                <c:pt idx="49">
                  <c:v>3085830</c:v>
                </c:pt>
                <c:pt idx="50">
                  <c:v>2589952</c:v>
                </c:pt>
                <c:pt idx="51">
                  <c:v>2538457</c:v>
                </c:pt>
                <c:pt idx="52">
                  <c:v>2894268</c:v>
                </c:pt>
                <c:pt idx="53">
                  <c:v>3497292</c:v>
                </c:pt>
                <c:pt idx="54">
                  <c:v>3229195</c:v>
                </c:pt>
                <c:pt idx="55">
                  <c:v>3292151</c:v>
                </c:pt>
                <c:pt idx="56">
                  <c:v>3473392</c:v>
                </c:pt>
                <c:pt idx="57">
                  <c:v>3429167</c:v>
                </c:pt>
                <c:pt idx="58">
                  <c:v>3431683</c:v>
                </c:pt>
                <c:pt idx="59">
                  <c:v>6998086</c:v>
                </c:pt>
                <c:pt idx="60">
                  <c:v>2249928</c:v>
                </c:pt>
                <c:pt idx="61">
                  <c:v>2903356</c:v>
                </c:pt>
                <c:pt idx="62">
                  <c:v>2778837</c:v>
                </c:pt>
                <c:pt idx="63">
                  <c:v>2759152</c:v>
                </c:pt>
                <c:pt idx="64">
                  <c:v>3679948</c:v>
                </c:pt>
                <c:pt idx="65">
                  <c:v>4256010</c:v>
                </c:pt>
                <c:pt idx="66">
                  <c:v>3659716</c:v>
                </c:pt>
                <c:pt idx="67">
                  <c:v>7592452</c:v>
                </c:pt>
                <c:pt idx="68">
                  <c:v>2473136</c:v>
                </c:pt>
                <c:pt idx="69">
                  <c:v>2848990</c:v>
                </c:pt>
                <c:pt idx="70">
                  <c:v>3894556</c:v>
                </c:pt>
                <c:pt idx="71">
                  <c:v>3822949</c:v>
                </c:pt>
                <c:pt idx="72">
                  <c:v>3835135</c:v>
                </c:pt>
                <c:pt idx="73">
                  <c:v>4705010</c:v>
                </c:pt>
                <c:pt idx="74">
                  <c:v>3688391</c:v>
                </c:pt>
                <c:pt idx="75">
                  <c:v>3788608</c:v>
                </c:pt>
                <c:pt idx="76">
                  <c:v>4759422</c:v>
                </c:pt>
                <c:pt idx="77">
                  <c:v>4910712</c:v>
                </c:pt>
                <c:pt idx="78">
                  <c:v>4576320</c:v>
                </c:pt>
                <c:pt idx="79">
                  <c:v>4805325</c:v>
                </c:pt>
                <c:pt idx="80">
                  <c:v>4813504</c:v>
                </c:pt>
                <c:pt idx="81">
                  <c:v>4522694</c:v>
                </c:pt>
                <c:pt idx="82">
                  <c:v>5477826</c:v>
                </c:pt>
                <c:pt idx="83">
                  <c:v>4824573</c:v>
                </c:pt>
                <c:pt idx="84">
                  <c:v>4858821</c:v>
                </c:pt>
                <c:pt idx="85">
                  <c:v>5282897</c:v>
                </c:pt>
                <c:pt idx="86">
                  <c:v>4012334</c:v>
                </c:pt>
                <c:pt idx="87">
                  <c:v>4502222</c:v>
                </c:pt>
                <c:pt idx="88">
                  <c:v>5315098</c:v>
                </c:pt>
                <c:pt idx="89">
                  <c:v>5235632</c:v>
                </c:pt>
                <c:pt idx="90">
                  <c:v>5222371</c:v>
                </c:pt>
                <c:pt idx="91">
                  <c:v>5232093</c:v>
                </c:pt>
                <c:pt idx="92">
                  <c:v>5494912</c:v>
                </c:pt>
                <c:pt idx="93">
                  <c:v>5288302</c:v>
                </c:pt>
                <c:pt idx="94">
                  <c:v>5846500</c:v>
                </c:pt>
                <c:pt idx="95">
                  <c:v>5143786</c:v>
                </c:pt>
                <c:pt idx="96">
                  <c:v>6048618</c:v>
                </c:pt>
                <c:pt idx="97">
                  <c:v>5466747</c:v>
                </c:pt>
                <c:pt idx="98">
                  <c:v>4203147</c:v>
                </c:pt>
                <c:pt idx="99">
                  <c:v>5030282</c:v>
                </c:pt>
                <c:pt idx="100">
                  <c:v>5909852</c:v>
                </c:pt>
                <c:pt idx="101">
                  <c:v>5898254</c:v>
                </c:pt>
                <c:pt idx="102">
                  <c:v>5885676</c:v>
                </c:pt>
                <c:pt idx="103">
                  <c:v>6058785</c:v>
                </c:pt>
                <c:pt idx="104">
                  <c:v>6031915</c:v>
                </c:pt>
                <c:pt idx="105">
                  <c:v>5603026</c:v>
                </c:pt>
                <c:pt idx="106">
                  <c:v>6079021</c:v>
                </c:pt>
                <c:pt idx="107">
                  <c:v>5654877</c:v>
                </c:pt>
                <c:pt idx="108">
                  <c:v>5908631</c:v>
                </c:pt>
                <c:pt idx="109">
                  <c:v>6122227</c:v>
                </c:pt>
                <c:pt idx="110">
                  <c:v>5153037</c:v>
                </c:pt>
                <c:pt idx="111">
                  <c:v>5303255</c:v>
                </c:pt>
                <c:pt idx="112">
                  <c:v>5900737</c:v>
                </c:pt>
                <c:pt idx="113">
                  <c:v>6911281</c:v>
                </c:pt>
                <c:pt idx="114">
                  <c:v>6818523</c:v>
                </c:pt>
                <c:pt idx="115">
                  <c:v>9083049</c:v>
                </c:pt>
                <c:pt idx="116">
                  <c:v>3852839</c:v>
                </c:pt>
                <c:pt idx="117">
                  <c:v>4310363</c:v>
                </c:pt>
                <c:pt idx="118">
                  <c:v>5345630</c:v>
                </c:pt>
                <c:pt idx="119">
                  <c:v>7126887</c:v>
                </c:pt>
                <c:pt idx="120">
                  <c:v>6331363</c:v>
                </c:pt>
                <c:pt idx="121">
                  <c:v>5984920</c:v>
                </c:pt>
                <c:pt idx="122">
                  <c:v>5642836</c:v>
                </c:pt>
                <c:pt idx="123">
                  <c:v>5152597</c:v>
                </c:pt>
                <c:pt idx="124">
                  <c:v>6566785</c:v>
                </c:pt>
                <c:pt idx="125">
                  <c:v>7203651</c:v>
                </c:pt>
                <c:pt idx="126">
                  <c:v>6821185</c:v>
                </c:pt>
                <c:pt idx="127">
                  <c:v>10457837</c:v>
                </c:pt>
                <c:pt idx="128">
                  <c:v>3877303</c:v>
                </c:pt>
                <c:pt idx="129">
                  <c:v>4592633</c:v>
                </c:pt>
                <c:pt idx="130">
                  <c:v>6185700</c:v>
                </c:pt>
                <c:pt idx="131">
                  <c:v>6985469</c:v>
                </c:pt>
                <c:pt idx="132">
                  <c:v>5977003</c:v>
                </c:pt>
                <c:pt idx="133">
                  <c:v>6574065</c:v>
                </c:pt>
                <c:pt idx="134">
                  <c:v>5481911</c:v>
                </c:pt>
                <c:pt idx="135">
                  <c:v>5123674</c:v>
                </c:pt>
                <c:pt idx="136">
                  <c:v>6876469</c:v>
                </c:pt>
                <c:pt idx="137">
                  <c:v>7013712</c:v>
                </c:pt>
                <c:pt idx="138">
                  <c:v>6096212</c:v>
                </c:pt>
                <c:pt idx="139">
                  <c:v>6408251</c:v>
                </c:pt>
              </c:numCache>
            </c:numRef>
          </c:val>
          <c:smooth val="0"/>
        </c:ser>
        <c:ser>
          <c:idx val="2"/>
          <c:order val="1"/>
          <c:tx>
            <c:v>Waals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Blad1!$A$6:$A$145</c:f>
              <c:strCache>
                <c:ptCount val="140"/>
                <c:pt idx="0">
                  <c:v>37742</c:v>
                </c:pt>
                <c:pt idx="1">
                  <c:v>37773</c:v>
                </c:pt>
                <c:pt idx="2">
                  <c:v>37803</c:v>
                </c:pt>
                <c:pt idx="3">
                  <c:v>37834</c:v>
                </c:pt>
                <c:pt idx="4">
                  <c:v>37865</c:v>
                </c:pt>
                <c:pt idx="5">
                  <c:v>37895</c:v>
                </c:pt>
                <c:pt idx="6">
                  <c:v>37926</c:v>
                </c:pt>
                <c:pt idx="7">
                  <c:v>37956</c:v>
                </c:pt>
                <c:pt idx="8">
                  <c:v>37987</c:v>
                </c:pt>
                <c:pt idx="9">
                  <c:v>38018</c:v>
                </c:pt>
                <c:pt idx="10">
                  <c:v>38047</c:v>
                </c:pt>
                <c:pt idx="11">
                  <c:v>38078</c:v>
                </c:pt>
                <c:pt idx="12">
                  <c:v>38108</c:v>
                </c:pt>
                <c:pt idx="13">
                  <c:v>38139</c:v>
                </c:pt>
                <c:pt idx="14">
                  <c:v>38169</c:v>
                </c:pt>
                <c:pt idx="15">
                  <c:v>38200</c:v>
                </c:pt>
                <c:pt idx="16">
                  <c:v>38231</c:v>
                </c:pt>
                <c:pt idx="17">
                  <c:v>38261</c:v>
                </c:pt>
                <c:pt idx="18">
                  <c:v>38292</c:v>
                </c:pt>
                <c:pt idx="19">
                  <c:v>38322</c:v>
                </c:pt>
                <c:pt idx="20">
                  <c:v>38353</c:v>
                </c:pt>
                <c:pt idx="21">
                  <c:v>38384</c:v>
                </c:pt>
                <c:pt idx="22">
                  <c:v>38412</c:v>
                </c:pt>
                <c:pt idx="23">
                  <c:v>38443</c:v>
                </c:pt>
                <c:pt idx="24">
                  <c:v>38473</c:v>
                </c:pt>
                <c:pt idx="25">
                  <c:v>38504</c:v>
                </c:pt>
                <c:pt idx="26">
                  <c:v>38534</c:v>
                </c:pt>
                <c:pt idx="27">
                  <c:v>38565</c:v>
                </c:pt>
                <c:pt idx="28">
                  <c:v>38596</c:v>
                </c:pt>
                <c:pt idx="29">
                  <c:v>38626</c:v>
                </c:pt>
                <c:pt idx="30">
                  <c:v>38657</c:v>
                </c:pt>
                <c:pt idx="31">
                  <c:v>38687</c:v>
                </c:pt>
                <c:pt idx="32">
                  <c:v>38718</c:v>
                </c:pt>
                <c:pt idx="33">
                  <c:v>38749</c:v>
                </c:pt>
                <c:pt idx="34">
                  <c:v>38777</c:v>
                </c:pt>
                <c:pt idx="35">
                  <c:v>38808</c:v>
                </c:pt>
                <c:pt idx="36">
                  <c:v>38838</c:v>
                </c:pt>
                <c:pt idx="37">
                  <c:v>38869</c:v>
                </c:pt>
                <c:pt idx="38">
                  <c:v>38899</c:v>
                </c:pt>
                <c:pt idx="39">
                  <c:v>38930</c:v>
                </c:pt>
                <c:pt idx="40">
                  <c:v>38961</c:v>
                </c:pt>
                <c:pt idx="41">
                  <c:v>38991</c:v>
                </c:pt>
                <c:pt idx="42">
                  <c:v>39022</c:v>
                </c:pt>
                <c:pt idx="43">
                  <c:v>39052</c:v>
                </c:pt>
                <c:pt idx="44">
                  <c:v>39083</c:v>
                </c:pt>
                <c:pt idx="45">
                  <c:v>39114</c:v>
                </c:pt>
                <c:pt idx="46">
                  <c:v>39142</c:v>
                </c:pt>
                <c:pt idx="47">
                  <c:v>39173</c:v>
                </c:pt>
                <c:pt idx="48">
                  <c:v>39203</c:v>
                </c:pt>
                <c:pt idx="49">
                  <c:v>39234</c:v>
                </c:pt>
                <c:pt idx="50">
                  <c:v>39264</c:v>
                </c:pt>
                <c:pt idx="51">
                  <c:v>39295</c:v>
                </c:pt>
                <c:pt idx="52">
                  <c:v>39326</c:v>
                </c:pt>
                <c:pt idx="53">
                  <c:v>39356</c:v>
                </c:pt>
                <c:pt idx="54">
                  <c:v>39387</c:v>
                </c:pt>
                <c:pt idx="55">
                  <c:v>39417</c:v>
                </c:pt>
                <c:pt idx="56">
                  <c:v>39448</c:v>
                </c:pt>
                <c:pt idx="57">
                  <c:v>39479</c:v>
                </c:pt>
                <c:pt idx="58">
                  <c:v>39508</c:v>
                </c:pt>
                <c:pt idx="59">
                  <c:v>39539</c:v>
                </c:pt>
                <c:pt idx="60">
                  <c:v>39569</c:v>
                </c:pt>
                <c:pt idx="61">
                  <c:v>39600</c:v>
                </c:pt>
                <c:pt idx="62">
                  <c:v>39630</c:v>
                </c:pt>
                <c:pt idx="63">
                  <c:v>39661</c:v>
                </c:pt>
                <c:pt idx="64">
                  <c:v>39692</c:v>
                </c:pt>
                <c:pt idx="65">
                  <c:v>39722</c:v>
                </c:pt>
                <c:pt idx="66">
                  <c:v>39753</c:v>
                </c:pt>
                <c:pt idx="67">
                  <c:v>39783</c:v>
                </c:pt>
                <c:pt idx="68">
                  <c:v>39814</c:v>
                </c:pt>
                <c:pt idx="69">
                  <c:v>39845</c:v>
                </c:pt>
                <c:pt idx="70">
                  <c:v>39873</c:v>
                </c:pt>
                <c:pt idx="71">
                  <c:v>39904</c:v>
                </c:pt>
                <c:pt idx="72">
                  <c:v>39934</c:v>
                </c:pt>
                <c:pt idx="73">
                  <c:v>39965</c:v>
                </c:pt>
                <c:pt idx="74">
                  <c:v>39995</c:v>
                </c:pt>
                <c:pt idx="75">
                  <c:v>40026</c:v>
                </c:pt>
                <c:pt idx="76">
                  <c:v>40057</c:v>
                </c:pt>
                <c:pt idx="77">
                  <c:v>40087</c:v>
                </c:pt>
                <c:pt idx="78">
                  <c:v>40118</c:v>
                </c:pt>
                <c:pt idx="79">
                  <c:v>40148</c:v>
                </c:pt>
                <c:pt idx="80">
                  <c:v>40179</c:v>
                </c:pt>
                <c:pt idx="81">
                  <c:v>40210</c:v>
                </c:pt>
                <c:pt idx="82">
                  <c:v>40238</c:v>
                </c:pt>
                <c:pt idx="83">
                  <c:v>40269</c:v>
                </c:pt>
                <c:pt idx="84">
                  <c:v>40299</c:v>
                </c:pt>
                <c:pt idx="85">
                  <c:v>40330</c:v>
                </c:pt>
                <c:pt idx="86">
                  <c:v>40360</c:v>
                </c:pt>
                <c:pt idx="87">
                  <c:v>40391</c:v>
                </c:pt>
                <c:pt idx="88">
                  <c:v>40422</c:v>
                </c:pt>
                <c:pt idx="89">
                  <c:v>40452</c:v>
                </c:pt>
                <c:pt idx="90">
                  <c:v>40483</c:v>
                </c:pt>
                <c:pt idx="91">
                  <c:v>40513</c:v>
                </c:pt>
                <c:pt idx="92">
                  <c:v>40544</c:v>
                </c:pt>
                <c:pt idx="93">
                  <c:v>40575</c:v>
                </c:pt>
                <c:pt idx="94">
                  <c:v>40603</c:v>
                </c:pt>
                <c:pt idx="95">
                  <c:v>40634</c:v>
                </c:pt>
                <c:pt idx="96">
                  <c:v>40664</c:v>
                </c:pt>
                <c:pt idx="97">
                  <c:v>40695</c:v>
                </c:pt>
                <c:pt idx="98">
                  <c:v>40725</c:v>
                </c:pt>
                <c:pt idx="99">
                  <c:v>40756</c:v>
                </c:pt>
                <c:pt idx="100">
                  <c:v>40787</c:v>
                </c:pt>
                <c:pt idx="101">
                  <c:v>40817</c:v>
                </c:pt>
                <c:pt idx="102">
                  <c:v>40848</c:v>
                </c:pt>
                <c:pt idx="103">
                  <c:v>40878</c:v>
                </c:pt>
                <c:pt idx="104">
                  <c:v>40909</c:v>
                </c:pt>
                <c:pt idx="105">
                  <c:v>40940</c:v>
                </c:pt>
                <c:pt idx="106">
                  <c:v>40969</c:v>
                </c:pt>
                <c:pt idx="107">
                  <c:v>41000</c:v>
                </c:pt>
                <c:pt idx="108">
                  <c:v>41030</c:v>
                </c:pt>
                <c:pt idx="109">
                  <c:v>41061</c:v>
                </c:pt>
                <c:pt idx="110">
                  <c:v>41091</c:v>
                </c:pt>
                <c:pt idx="111">
                  <c:v>41122</c:v>
                </c:pt>
                <c:pt idx="112">
                  <c:v>41153</c:v>
                </c:pt>
                <c:pt idx="113">
                  <c:v>41183</c:v>
                </c:pt>
                <c:pt idx="114">
                  <c:v>41214</c:v>
                </c:pt>
                <c:pt idx="115">
                  <c:v>41244</c:v>
                </c:pt>
                <c:pt idx="116">
                  <c:v>41275</c:v>
                </c:pt>
                <c:pt idx="117">
                  <c:v>41306</c:v>
                </c:pt>
                <c:pt idx="118">
                  <c:v>41334</c:v>
                </c:pt>
                <c:pt idx="119">
                  <c:v>41365</c:v>
                </c:pt>
                <c:pt idx="120">
                  <c:v>41395</c:v>
                </c:pt>
                <c:pt idx="121">
                  <c:v>41426</c:v>
                </c:pt>
                <c:pt idx="122">
                  <c:v>41456</c:v>
                </c:pt>
                <c:pt idx="123">
                  <c:v>41487</c:v>
                </c:pt>
                <c:pt idx="124">
                  <c:v>41518</c:v>
                </c:pt>
                <c:pt idx="125">
                  <c:v>41548</c:v>
                </c:pt>
                <c:pt idx="126">
                  <c:v>41579</c:v>
                </c:pt>
                <c:pt idx="127">
                  <c:v>41609</c:v>
                </c:pt>
                <c:pt idx="128">
                  <c:v>41640</c:v>
                </c:pt>
                <c:pt idx="129">
                  <c:v>41671</c:v>
                </c:pt>
                <c:pt idx="130">
                  <c:v>41699</c:v>
                </c:pt>
                <c:pt idx="131">
                  <c:v>41730</c:v>
                </c:pt>
                <c:pt idx="132">
                  <c:v>41760</c:v>
                </c:pt>
                <c:pt idx="133">
                  <c:v>41791</c:v>
                </c:pt>
                <c:pt idx="134">
                  <c:v>41821</c:v>
                </c:pt>
                <c:pt idx="135">
                  <c:v>41852</c:v>
                </c:pt>
                <c:pt idx="136">
                  <c:v>41883</c:v>
                </c:pt>
                <c:pt idx="137">
                  <c:v>41913</c:v>
                </c:pt>
                <c:pt idx="138">
                  <c:v>41944</c:v>
                </c:pt>
                <c:pt idx="139">
                  <c:v>41974</c:v>
                </c:pt>
              </c:strCache>
            </c:strRef>
          </c:cat>
          <c:val>
            <c:numRef>
              <c:f>Blad1!$D$6:$D$145</c:f>
              <c:numCache>
                <c:ptCount val="140"/>
                <c:pt idx="2">
                  <c:v>3458</c:v>
                </c:pt>
                <c:pt idx="3">
                  <c:v>5116</c:v>
                </c:pt>
                <c:pt idx="4">
                  <c:v>8432</c:v>
                </c:pt>
                <c:pt idx="5">
                  <c:v>15207</c:v>
                </c:pt>
                <c:pt idx="6">
                  <c:v>10758</c:v>
                </c:pt>
                <c:pt idx="7">
                  <c:v>20320</c:v>
                </c:pt>
                <c:pt idx="8">
                  <c:v>26563</c:v>
                </c:pt>
                <c:pt idx="9">
                  <c:v>45891</c:v>
                </c:pt>
                <c:pt idx="10">
                  <c:v>64665</c:v>
                </c:pt>
                <c:pt idx="11">
                  <c:v>106026</c:v>
                </c:pt>
                <c:pt idx="12">
                  <c:v>103467</c:v>
                </c:pt>
                <c:pt idx="13">
                  <c:v>127259</c:v>
                </c:pt>
                <c:pt idx="14">
                  <c:v>150580</c:v>
                </c:pt>
                <c:pt idx="15">
                  <c:v>139246</c:v>
                </c:pt>
                <c:pt idx="16">
                  <c:v>233730</c:v>
                </c:pt>
                <c:pt idx="17">
                  <c:v>228263</c:v>
                </c:pt>
                <c:pt idx="18">
                  <c:v>372054</c:v>
                </c:pt>
                <c:pt idx="19">
                  <c:v>223198</c:v>
                </c:pt>
                <c:pt idx="20">
                  <c:v>248088</c:v>
                </c:pt>
                <c:pt idx="21">
                  <c:v>294640</c:v>
                </c:pt>
                <c:pt idx="22">
                  <c:v>364857</c:v>
                </c:pt>
                <c:pt idx="23">
                  <c:v>358417</c:v>
                </c:pt>
                <c:pt idx="24">
                  <c:v>395958</c:v>
                </c:pt>
                <c:pt idx="25">
                  <c:v>450854</c:v>
                </c:pt>
                <c:pt idx="26">
                  <c:v>337961</c:v>
                </c:pt>
                <c:pt idx="27">
                  <c:v>401522</c:v>
                </c:pt>
                <c:pt idx="28">
                  <c:v>511100</c:v>
                </c:pt>
                <c:pt idx="29">
                  <c:v>494374</c:v>
                </c:pt>
                <c:pt idx="30">
                  <c:v>553888</c:v>
                </c:pt>
                <c:pt idx="31">
                  <c:v>577478</c:v>
                </c:pt>
                <c:pt idx="32">
                  <c:v>654828</c:v>
                </c:pt>
                <c:pt idx="33">
                  <c:v>609274</c:v>
                </c:pt>
                <c:pt idx="34">
                  <c:v>682679</c:v>
                </c:pt>
                <c:pt idx="35">
                  <c:v>627030</c:v>
                </c:pt>
                <c:pt idx="36">
                  <c:v>728107</c:v>
                </c:pt>
                <c:pt idx="37">
                  <c:v>770404</c:v>
                </c:pt>
                <c:pt idx="38">
                  <c:v>675454</c:v>
                </c:pt>
                <c:pt idx="39">
                  <c:v>748881</c:v>
                </c:pt>
                <c:pt idx="40">
                  <c:v>896783</c:v>
                </c:pt>
                <c:pt idx="41">
                  <c:v>983484</c:v>
                </c:pt>
                <c:pt idx="42">
                  <c:v>999985</c:v>
                </c:pt>
                <c:pt idx="43">
                  <c:v>954837</c:v>
                </c:pt>
                <c:pt idx="44">
                  <c:v>1114781</c:v>
                </c:pt>
                <c:pt idx="45">
                  <c:v>1017540</c:v>
                </c:pt>
                <c:pt idx="46">
                  <c:v>1139526</c:v>
                </c:pt>
                <c:pt idx="47">
                  <c:v>1177233</c:v>
                </c:pt>
                <c:pt idx="48">
                  <c:v>1215511</c:v>
                </c:pt>
                <c:pt idx="49">
                  <c:v>1299844</c:v>
                </c:pt>
                <c:pt idx="50">
                  <c:v>1134389</c:v>
                </c:pt>
                <c:pt idx="51">
                  <c:v>1133963</c:v>
                </c:pt>
                <c:pt idx="52">
                  <c:v>1241751</c:v>
                </c:pt>
                <c:pt idx="53">
                  <c:v>1533224</c:v>
                </c:pt>
                <c:pt idx="54">
                  <c:v>1425052</c:v>
                </c:pt>
                <c:pt idx="55">
                  <c:v>1476710</c:v>
                </c:pt>
                <c:pt idx="56">
                  <c:v>1485021</c:v>
                </c:pt>
                <c:pt idx="57">
                  <c:v>1521299</c:v>
                </c:pt>
                <c:pt idx="58">
                  <c:v>1551468</c:v>
                </c:pt>
                <c:pt idx="59">
                  <c:v>2459498</c:v>
                </c:pt>
                <c:pt idx="60">
                  <c:v>1163395</c:v>
                </c:pt>
                <c:pt idx="61">
                  <c:v>1461569</c:v>
                </c:pt>
                <c:pt idx="62">
                  <c:v>1418576</c:v>
                </c:pt>
                <c:pt idx="63">
                  <c:v>1342121</c:v>
                </c:pt>
                <c:pt idx="64">
                  <c:v>1761473</c:v>
                </c:pt>
                <c:pt idx="65">
                  <c:v>1945819</c:v>
                </c:pt>
                <c:pt idx="66">
                  <c:v>1713441</c:v>
                </c:pt>
                <c:pt idx="67">
                  <c:v>2921163</c:v>
                </c:pt>
                <c:pt idx="68">
                  <c:v>1309155</c:v>
                </c:pt>
                <c:pt idx="69">
                  <c:v>1455535</c:v>
                </c:pt>
                <c:pt idx="70">
                  <c:v>1881573</c:v>
                </c:pt>
                <c:pt idx="71">
                  <c:v>1802673</c:v>
                </c:pt>
                <c:pt idx="72">
                  <c:v>1784161</c:v>
                </c:pt>
                <c:pt idx="73">
                  <c:v>2118394</c:v>
                </c:pt>
                <c:pt idx="74">
                  <c:v>1741982</c:v>
                </c:pt>
                <c:pt idx="75">
                  <c:v>1760639</c:v>
                </c:pt>
                <c:pt idx="76">
                  <c:v>2162234</c:v>
                </c:pt>
                <c:pt idx="77">
                  <c:v>2205791</c:v>
                </c:pt>
                <c:pt idx="78">
                  <c:v>2134112</c:v>
                </c:pt>
                <c:pt idx="79">
                  <c:v>2163022</c:v>
                </c:pt>
                <c:pt idx="80">
                  <c:v>2153054</c:v>
                </c:pt>
                <c:pt idx="81">
                  <c:v>2035349</c:v>
                </c:pt>
                <c:pt idx="82">
                  <c:v>2504037</c:v>
                </c:pt>
                <c:pt idx="83">
                  <c:v>2198819</c:v>
                </c:pt>
                <c:pt idx="84">
                  <c:v>2269327</c:v>
                </c:pt>
                <c:pt idx="85">
                  <c:v>2412788</c:v>
                </c:pt>
                <c:pt idx="86">
                  <c:v>1922562</c:v>
                </c:pt>
                <c:pt idx="87">
                  <c:v>2104177</c:v>
                </c:pt>
                <c:pt idx="88">
                  <c:v>2392239</c:v>
                </c:pt>
                <c:pt idx="89">
                  <c:v>2370550</c:v>
                </c:pt>
                <c:pt idx="90">
                  <c:v>2379971</c:v>
                </c:pt>
                <c:pt idx="91">
                  <c:v>2328448</c:v>
                </c:pt>
                <c:pt idx="92">
                  <c:v>2417540</c:v>
                </c:pt>
                <c:pt idx="93">
                  <c:v>2367884</c:v>
                </c:pt>
                <c:pt idx="94">
                  <c:v>2617007</c:v>
                </c:pt>
                <c:pt idx="95">
                  <c:v>2313769</c:v>
                </c:pt>
                <c:pt idx="96">
                  <c:v>2792728</c:v>
                </c:pt>
                <c:pt idx="97">
                  <c:v>2439207</c:v>
                </c:pt>
                <c:pt idx="98">
                  <c:v>1985926</c:v>
                </c:pt>
                <c:pt idx="99">
                  <c:v>2317192</c:v>
                </c:pt>
                <c:pt idx="100">
                  <c:v>2602289</c:v>
                </c:pt>
                <c:pt idx="101">
                  <c:v>2645622</c:v>
                </c:pt>
                <c:pt idx="102">
                  <c:v>2615953</c:v>
                </c:pt>
                <c:pt idx="103">
                  <c:v>2710706</c:v>
                </c:pt>
                <c:pt idx="104">
                  <c:v>2685142</c:v>
                </c:pt>
                <c:pt idx="105">
                  <c:v>2489103</c:v>
                </c:pt>
                <c:pt idx="106">
                  <c:v>2683000</c:v>
                </c:pt>
                <c:pt idx="107">
                  <c:v>2547630</c:v>
                </c:pt>
                <c:pt idx="108">
                  <c:v>2665487</c:v>
                </c:pt>
                <c:pt idx="109">
                  <c:v>2714041</c:v>
                </c:pt>
                <c:pt idx="110">
                  <c:v>2365655</c:v>
                </c:pt>
                <c:pt idx="111">
                  <c:v>2388501</c:v>
                </c:pt>
                <c:pt idx="112">
                  <c:v>2582059</c:v>
                </c:pt>
                <c:pt idx="113">
                  <c:v>3016555</c:v>
                </c:pt>
                <c:pt idx="114">
                  <c:v>3000017</c:v>
                </c:pt>
                <c:pt idx="115">
                  <c:v>4089351</c:v>
                </c:pt>
                <c:pt idx="116">
                  <c:v>1628891</c:v>
                </c:pt>
                <c:pt idx="117">
                  <c:v>1880384</c:v>
                </c:pt>
                <c:pt idx="118">
                  <c:v>2315045</c:v>
                </c:pt>
                <c:pt idx="119">
                  <c:v>3014194</c:v>
                </c:pt>
                <c:pt idx="120">
                  <c:v>2829777</c:v>
                </c:pt>
                <c:pt idx="121">
                  <c:v>2623151</c:v>
                </c:pt>
                <c:pt idx="122">
                  <c:v>2551754</c:v>
                </c:pt>
                <c:pt idx="123">
                  <c:v>2274339</c:v>
                </c:pt>
                <c:pt idx="124">
                  <c:v>2763112</c:v>
                </c:pt>
                <c:pt idx="125">
                  <c:v>3043992</c:v>
                </c:pt>
                <c:pt idx="126">
                  <c:v>2853116</c:v>
                </c:pt>
                <c:pt idx="127">
                  <c:v>4509520</c:v>
                </c:pt>
                <c:pt idx="128">
                  <c:v>1624131</c:v>
                </c:pt>
                <c:pt idx="129">
                  <c:v>1975793</c:v>
                </c:pt>
                <c:pt idx="130">
                  <c:v>2587002</c:v>
                </c:pt>
                <c:pt idx="131">
                  <c:v>2799639</c:v>
                </c:pt>
                <c:pt idx="132">
                  <c:v>2610350</c:v>
                </c:pt>
                <c:pt idx="133">
                  <c:v>2812454</c:v>
                </c:pt>
                <c:pt idx="134">
                  <c:v>2359712</c:v>
                </c:pt>
                <c:pt idx="135">
                  <c:v>2194868</c:v>
                </c:pt>
                <c:pt idx="136">
                  <c:v>2834910</c:v>
                </c:pt>
                <c:pt idx="137">
                  <c:v>2877820</c:v>
                </c:pt>
                <c:pt idx="138">
                  <c:v>2515123</c:v>
                </c:pt>
                <c:pt idx="139">
                  <c:v>2833116</c:v>
                </c:pt>
              </c:numCache>
            </c:numRef>
          </c:val>
          <c:smooth val="0"/>
        </c:ser>
        <c:ser>
          <c:idx val="1"/>
          <c:order val="2"/>
          <c:tx>
            <c:v>Brussel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Blad1!$A$6:$A$145</c:f>
              <c:strCache>
                <c:ptCount val="140"/>
                <c:pt idx="0">
                  <c:v>37742</c:v>
                </c:pt>
                <c:pt idx="1">
                  <c:v>37773</c:v>
                </c:pt>
                <c:pt idx="2">
                  <c:v>37803</c:v>
                </c:pt>
                <c:pt idx="3">
                  <c:v>37834</c:v>
                </c:pt>
                <c:pt idx="4">
                  <c:v>37865</c:v>
                </c:pt>
                <c:pt idx="5">
                  <c:v>37895</c:v>
                </c:pt>
                <c:pt idx="6">
                  <c:v>37926</c:v>
                </c:pt>
                <c:pt idx="7">
                  <c:v>37956</c:v>
                </c:pt>
                <c:pt idx="8">
                  <c:v>37987</c:v>
                </c:pt>
                <c:pt idx="9">
                  <c:v>38018</c:v>
                </c:pt>
                <c:pt idx="10">
                  <c:v>38047</c:v>
                </c:pt>
                <c:pt idx="11">
                  <c:v>38078</c:v>
                </c:pt>
                <c:pt idx="12">
                  <c:v>38108</c:v>
                </c:pt>
                <c:pt idx="13">
                  <c:v>38139</c:v>
                </c:pt>
                <c:pt idx="14">
                  <c:v>38169</c:v>
                </c:pt>
                <c:pt idx="15">
                  <c:v>38200</c:v>
                </c:pt>
                <c:pt idx="16">
                  <c:v>38231</c:v>
                </c:pt>
                <c:pt idx="17">
                  <c:v>38261</c:v>
                </c:pt>
                <c:pt idx="18">
                  <c:v>38292</c:v>
                </c:pt>
                <c:pt idx="19">
                  <c:v>38322</c:v>
                </c:pt>
                <c:pt idx="20">
                  <c:v>38353</c:v>
                </c:pt>
                <c:pt idx="21">
                  <c:v>38384</c:v>
                </c:pt>
                <c:pt idx="22">
                  <c:v>38412</c:v>
                </c:pt>
                <c:pt idx="23">
                  <c:v>38443</c:v>
                </c:pt>
                <c:pt idx="24">
                  <c:v>38473</c:v>
                </c:pt>
                <c:pt idx="25">
                  <c:v>38504</c:v>
                </c:pt>
                <c:pt idx="26">
                  <c:v>38534</c:v>
                </c:pt>
                <c:pt idx="27">
                  <c:v>38565</c:v>
                </c:pt>
                <c:pt idx="28">
                  <c:v>38596</c:v>
                </c:pt>
                <c:pt idx="29">
                  <c:v>38626</c:v>
                </c:pt>
                <c:pt idx="30">
                  <c:v>38657</c:v>
                </c:pt>
                <c:pt idx="31">
                  <c:v>38687</c:v>
                </c:pt>
                <c:pt idx="32">
                  <c:v>38718</c:v>
                </c:pt>
                <c:pt idx="33">
                  <c:v>38749</c:v>
                </c:pt>
                <c:pt idx="34">
                  <c:v>38777</c:v>
                </c:pt>
                <c:pt idx="35">
                  <c:v>38808</c:v>
                </c:pt>
                <c:pt idx="36">
                  <c:v>38838</c:v>
                </c:pt>
                <c:pt idx="37">
                  <c:v>38869</c:v>
                </c:pt>
                <c:pt idx="38">
                  <c:v>38899</c:v>
                </c:pt>
                <c:pt idx="39">
                  <c:v>38930</c:v>
                </c:pt>
                <c:pt idx="40">
                  <c:v>38961</c:v>
                </c:pt>
                <c:pt idx="41">
                  <c:v>38991</c:v>
                </c:pt>
                <c:pt idx="42">
                  <c:v>39022</c:v>
                </c:pt>
                <c:pt idx="43">
                  <c:v>39052</c:v>
                </c:pt>
                <c:pt idx="44">
                  <c:v>39083</c:v>
                </c:pt>
                <c:pt idx="45">
                  <c:v>39114</c:v>
                </c:pt>
                <c:pt idx="46">
                  <c:v>39142</c:v>
                </c:pt>
                <c:pt idx="47">
                  <c:v>39173</c:v>
                </c:pt>
                <c:pt idx="48">
                  <c:v>39203</c:v>
                </c:pt>
                <c:pt idx="49">
                  <c:v>39234</c:v>
                </c:pt>
                <c:pt idx="50">
                  <c:v>39264</c:v>
                </c:pt>
                <c:pt idx="51">
                  <c:v>39295</c:v>
                </c:pt>
                <c:pt idx="52">
                  <c:v>39326</c:v>
                </c:pt>
                <c:pt idx="53">
                  <c:v>39356</c:v>
                </c:pt>
                <c:pt idx="54">
                  <c:v>39387</c:v>
                </c:pt>
                <c:pt idx="55">
                  <c:v>39417</c:v>
                </c:pt>
                <c:pt idx="56">
                  <c:v>39448</c:v>
                </c:pt>
                <c:pt idx="57">
                  <c:v>39479</c:v>
                </c:pt>
                <c:pt idx="58">
                  <c:v>39508</c:v>
                </c:pt>
                <c:pt idx="59">
                  <c:v>39539</c:v>
                </c:pt>
                <c:pt idx="60">
                  <c:v>39569</c:v>
                </c:pt>
                <c:pt idx="61">
                  <c:v>39600</c:v>
                </c:pt>
                <c:pt idx="62">
                  <c:v>39630</c:v>
                </c:pt>
                <c:pt idx="63">
                  <c:v>39661</c:v>
                </c:pt>
                <c:pt idx="64">
                  <c:v>39692</c:v>
                </c:pt>
                <c:pt idx="65">
                  <c:v>39722</c:v>
                </c:pt>
                <c:pt idx="66">
                  <c:v>39753</c:v>
                </c:pt>
                <c:pt idx="67">
                  <c:v>39783</c:v>
                </c:pt>
                <c:pt idx="68">
                  <c:v>39814</c:v>
                </c:pt>
                <c:pt idx="69">
                  <c:v>39845</c:v>
                </c:pt>
                <c:pt idx="70">
                  <c:v>39873</c:v>
                </c:pt>
                <c:pt idx="71">
                  <c:v>39904</c:v>
                </c:pt>
                <c:pt idx="72">
                  <c:v>39934</c:v>
                </c:pt>
                <c:pt idx="73">
                  <c:v>39965</c:v>
                </c:pt>
                <c:pt idx="74">
                  <c:v>39995</c:v>
                </c:pt>
                <c:pt idx="75">
                  <c:v>40026</c:v>
                </c:pt>
                <c:pt idx="76">
                  <c:v>40057</c:v>
                </c:pt>
                <c:pt idx="77">
                  <c:v>40087</c:v>
                </c:pt>
                <c:pt idx="78">
                  <c:v>40118</c:v>
                </c:pt>
                <c:pt idx="79">
                  <c:v>40148</c:v>
                </c:pt>
                <c:pt idx="80">
                  <c:v>40179</c:v>
                </c:pt>
                <c:pt idx="81">
                  <c:v>40210</c:v>
                </c:pt>
                <c:pt idx="82">
                  <c:v>40238</c:v>
                </c:pt>
                <c:pt idx="83">
                  <c:v>40269</c:v>
                </c:pt>
                <c:pt idx="84">
                  <c:v>40299</c:v>
                </c:pt>
                <c:pt idx="85">
                  <c:v>40330</c:v>
                </c:pt>
                <c:pt idx="86">
                  <c:v>40360</c:v>
                </c:pt>
                <c:pt idx="87">
                  <c:v>40391</c:v>
                </c:pt>
                <c:pt idx="88">
                  <c:v>40422</c:v>
                </c:pt>
                <c:pt idx="89">
                  <c:v>40452</c:v>
                </c:pt>
                <c:pt idx="90">
                  <c:v>40483</c:v>
                </c:pt>
                <c:pt idx="91">
                  <c:v>40513</c:v>
                </c:pt>
                <c:pt idx="92">
                  <c:v>40544</c:v>
                </c:pt>
                <c:pt idx="93">
                  <c:v>40575</c:v>
                </c:pt>
                <c:pt idx="94">
                  <c:v>40603</c:v>
                </c:pt>
                <c:pt idx="95">
                  <c:v>40634</c:v>
                </c:pt>
                <c:pt idx="96">
                  <c:v>40664</c:v>
                </c:pt>
                <c:pt idx="97">
                  <c:v>40695</c:v>
                </c:pt>
                <c:pt idx="98">
                  <c:v>40725</c:v>
                </c:pt>
                <c:pt idx="99">
                  <c:v>40756</c:v>
                </c:pt>
                <c:pt idx="100">
                  <c:v>40787</c:v>
                </c:pt>
                <c:pt idx="101">
                  <c:v>40817</c:v>
                </c:pt>
                <c:pt idx="102">
                  <c:v>40848</c:v>
                </c:pt>
                <c:pt idx="103">
                  <c:v>40878</c:v>
                </c:pt>
                <c:pt idx="104">
                  <c:v>40909</c:v>
                </c:pt>
                <c:pt idx="105">
                  <c:v>40940</c:v>
                </c:pt>
                <c:pt idx="106">
                  <c:v>40969</c:v>
                </c:pt>
                <c:pt idx="107">
                  <c:v>41000</c:v>
                </c:pt>
                <c:pt idx="108">
                  <c:v>41030</c:v>
                </c:pt>
                <c:pt idx="109">
                  <c:v>41061</c:v>
                </c:pt>
                <c:pt idx="110">
                  <c:v>41091</c:v>
                </c:pt>
                <c:pt idx="111">
                  <c:v>41122</c:v>
                </c:pt>
                <c:pt idx="112">
                  <c:v>41153</c:v>
                </c:pt>
                <c:pt idx="113">
                  <c:v>41183</c:v>
                </c:pt>
                <c:pt idx="114">
                  <c:v>41214</c:v>
                </c:pt>
                <c:pt idx="115">
                  <c:v>41244</c:v>
                </c:pt>
                <c:pt idx="116">
                  <c:v>41275</c:v>
                </c:pt>
                <c:pt idx="117">
                  <c:v>41306</c:v>
                </c:pt>
                <c:pt idx="118">
                  <c:v>41334</c:v>
                </c:pt>
                <c:pt idx="119">
                  <c:v>41365</c:v>
                </c:pt>
                <c:pt idx="120">
                  <c:v>41395</c:v>
                </c:pt>
                <c:pt idx="121">
                  <c:v>41426</c:v>
                </c:pt>
                <c:pt idx="122">
                  <c:v>41456</c:v>
                </c:pt>
                <c:pt idx="123">
                  <c:v>41487</c:v>
                </c:pt>
                <c:pt idx="124">
                  <c:v>41518</c:v>
                </c:pt>
                <c:pt idx="125">
                  <c:v>41548</c:v>
                </c:pt>
                <c:pt idx="126">
                  <c:v>41579</c:v>
                </c:pt>
                <c:pt idx="127">
                  <c:v>41609</c:v>
                </c:pt>
                <c:pt idx="128">
                  <c:v>41640</c:v>
                </c:pt>
                <c:pt idx="129">
                  <c:v>41671</c:v>
                </c:pt>
                <c:pt idx="130">
                  <c:v>41699</c:v>
                </c:pt>
                <c:pt idx="131">
                  <c:v>41730</c:v>
                </c:pt>
                <c:pt idx="132">
                  <c:v>41760</c:v>
                </c:pt>
                <c:pt idx="133">
                  <c:v>41791</c:v>
                </c:pt>
                <c:pt idx="134">
                  <c:v>41821</c:v>
                </c:pt>
                <c:pt idx="135">
                  <c:v>41852</c:v>
                </c:pt>
                <c:pt idx="136">
                  <c:v>41883</c:v>
                </c:pt>
                <c:pt idx="137">
                  <c:v>41913</c:v>
                </c:pt>
                <c:pt idx="138">
                  <c:v>41944</c:v>
                </c:pt>
                <c:pt idx="139">
                  <c:v>41974</c:v>
                </c:pt>
              </c:strCache>
            </c:strRef>
          </c:cat>
          <c:val>
            <c:numRef>
              <c:f>Blad1!$C$6:$C$145</c:f>
              <c:numCache>
                <c:ptCount val="140"/>
                <c:pt idx="8">
                  <c:v>410</c:v>
                </c:pt>
                <c:pt idx="9">
                  <c:v>2724</c:v>
                </c:pt>
                <c:pt idx="10">
                  <c:v>5790</c:v>
                </c:pt>
                <c:pt idx="11">
                  <c:v>8796</c:v>
                </c:pt>
                <c:pt idx="12">
                  <c:v>10137</c:v>
                </c:pt>
                <c:pt idx="13">
                  <c:v>13784</c:v>
                </c:pt>
                <c:pt idx="14">
                  <c:v>15211</c:v>
                </c:pt>
                <c:pt idx="15">
                  <c:v>14899</c:v>
                </c:pt>
                <c:pt idx="16">
                  <c:v>26357</c:v>
                </c:pt>
                <c:pt idx="17">
                  <c:v>25926</c:v>
                </c:pt>
                <c:pt idx="18">
                  <c:v>41111</c:v>
                </c:pt>
                <c:pt idx="19">
                  <c:v>30145</c:v>
                </c:pt>
                <c:pt idx="20">
                  <c:v>31814</c:v>
                </c:pt>
                <c:pt idx="21">
                  <c:v>38989</c:v>
                </c:pt>
                <c:pt idx="22">
                  <c:v>47090</c:v>
                </c:pt>
                <c:pt idx="23">
                  <c:v>45817</c:v>
                </c:pt>
                <c:pt idx="24">
                  <c:v>56900</c:v>
                </c:pt>
                <c:pt idx="25">
                  <c:v>60023</c:v>
                </c:pt>
                <c:pt idx="26">
                  <c:v>43151</c:v>
                </c:pt>
                <c:pt idx="27">
                  <c:v>48665</c:v>
                </c:pt>
                <c:pt idx="28">
                  <c:v>71066</c:v>
                </c:pt>
                <c:pt idx="29">
                  <c:v>72394</c:v>
                </c:pt>
                <c:pt idx="30">
                  <c:v>80918</c:v>
                </c:pt>
                <c:pt idx="31">
                  <c:v>91921</c:v>
                </c:pt>
                <c:pt idx="32">
                  <c:v>101429</c:v>
                </c:pt>
                <c:pt idx="33">
                  <c:v>96788</c:v>
                </c:pt>
                <c:pt idx="34">
                  <c:v>115845</c:v>
                </c:pt>
                <c:pt idx="35">
                  <c:v>107915</c:v>
                </c:pt>
                <c:pt idx="36">
                  <c:v>122017</c:v>
                </c:pt>
                <c:pt idx="37">
                  <c:v>136120</c:v>
                </c:pt>
                <c:pt idx="38">
                  <c:v>111896</c:v>
                </c:pt>
                <c:pt idx="39">
                  <c:v>130463</c:v>
                </c:pt>
                <c:pt idx="40">
                  <c:v>161598</c:v>
                </c:pt>
                <c:pt idx="41">
                  <c:v>181878</c:v>
                </c:pt>
                <c:pt idx="42">
                  <c:v>194982</c:v>
                </c:pt>
                <c:pt idx="43">
                  <c:v>198130</c:v>
                </c:pt>
                <c:pt idx="44">
                  <c:v>224645</c:v>
                </c:pt>
                <c:pt idx="45">
                  <c:v>212200</c:v>
                </c:pt>
                <c:pt idx="46">
                  <c:v>247062</c:v>
                </c:pt>
                <c:pt idx="47">
                  <c:v>248013</c:v>
                </c:pt>
                <c:pt idx="48">
                  <c:v>273052</c:v>
                </c:pt>
                <c:pt idx="49">
                  <c:v>290825</c:v>
                </c:pt>
                <c:pt idx="50">
                  <c:v>246752</c:v>
                </c:pt>
                <c:pt idx="51">
                  <c:v>224886</c:v>
                </c:pt>
                <c:pt idx="52">
                  <c:v>292317</c:v>
                </c:pt>
                <c:pt idx="53">
                  <c:v>375288</c:v>
                </c:pt>
                <c:pt idx="54">
                  <c:v>362365</c:v>
                </c:pt>
                <c:pt idx="55">
                  <c:v>381777</c:v>
                </c:pt>
                <c:pt idx="56">
                  <c:v>370988</c:v>
                </c:pt>
                <c:pt idx="57">
                  <c:v>390354</c:v>
                </c:pt>
                <c:pt idx="58">
                  <c:v>403452</c:v>
                </c:pt>
                <c:pt idx="59">
                  <c:v>673797</c:v>
                </c:pt>
                <c:pt idx="60">
                  <c:v>335096</c:v>
                </c:pt>
                <c:pt idx="61">
                  <c:v>393487</c:v>
                </c:pt>
                <c:pt idx="62">
                  <c:v>349597</c:v>
                </c:pt>
                <c:pt idx="63">
                  <c:v>313484</c:v>
                </c:pt>
                <c:pt idx="64">
                  <c:v>495050</c:v>
                </c:pt>
                <c:pt idx="65">
                  <c:v>546903</c:v>
                </c:pt>
                <c:pt idx="66">
                  <c:v>501923</c:v>
                </c:pt>
                <c:pt idx="67">
                  <c:v>866205</c:v>
                </c:pt>
                <c:pt idx="68">
                  <c:v>430869</c:v>
                </c:pt>
                <c:pt idx="69">
                  <c:v>462264</c:v>
                </c:pt>
                <c:pt idx="70">
                  <c:v>593574</c:v>
                </c:pt>
                <c:pt idx="71">
                  <c:v>544726</c:v>
                </c:pt>
                <c:pt idx="72">
                  <c:v>565062</c:v>
                </c:pt>
                <c:pt idx="73">
                  <c:v>724191</c:v>
                </c:pt>
                <c:pt idx="74">
                  <c:v>536628</c:v>
                </c:pt>
                <c:pt idx="75">
                  <c:v>522344</c:v>
                </c:pt>
                <c:pt idx="76">
                  <c:v>773227</c:v>
                </c:pt>
                <c:pt idx="77">
                  <c:v>792157</c:v>
                </c:pt>
                <c:pt idx="78">
                  <c:v>799171</c:v>
                </c:pt>
                <c:pt idx="79">
                  <c:v>842669</c:v>
                </c:pt>
                <c:pt idx="80">
                  <c:v>798548</c:v>
                </c:pt>
                <c:pt idx="81">
                  <c:v>771132</c:v>
                </c:pt>
                <c:pt idx="82">
                  <c:v>952345</c:v>
                </c:pt>
                <c:pt idx="83">
                  <c:v>831198</c:v>
                </c:pt>
                <c:pt idx="84">
                  <c:v>859599</c:v>
                </c:pt>
                <c:pt idx="85">
                  <c:v>937840</c:v>
                </c:pt>
                <c:pt idx="86">
                  <c:v>653577</c:v>
                </c:pt>
                <c:pt idx="87">
                  <c:v>692247</c:v>
                </c:pt>
                <c:pt idx="88">
                  <c:v>934971</c:v>
                </c:pt>
                <c:pt idx="89">
                  <c:v>955279</c:v>
                </c:pt>
                <c:pt idx="90">
                  <c:v>979959</c:v>
                </c:pt>
                <c:pt idx="91">
                  <c:v>1016273</c:v>
                </c:pt>
                <c:pt idx="92">
                  <c:v>1026875</c:v>
                </c:pt>
                <c:pt idx="93">
                  <c:v>956619</c:v>
                </c:pt>
                <c:pt idx="94">
                  <c:v>1112796</c:v>
                </c:pt>
                <c:pt idx="95">
                  <c:v>935511</c:v>
                </c:pt>
                <c:pt idx="96">
                  <c:v>1173227</c:v>
                </c:pt>
                <c:pt idx="97">
                  <c:v>1044212</c:v>
                </c:pt>
                <c:pt idx="98">
                  <c:v>733123</c:v>
                </c:pt>
                <c:pt idx="99">
                  <c:v>849957</c:v>
                </c:pt>
                <c:pt idx="100">
                  <c:v>1145492</c:v>
                </c:pt>
                <c:pt idx="101">
                  <c:v>1172337</c:v>
                </c:pt>
                <c:pt idx="102">
                  <c:v>1160930</c:v>
                </c:pt>
                <c:pt idx="103">
                  <c:v>1212202</c:v>
                </c:pt>
                <c:pt idx="104">
                  <c:v>1206661</c:v>
                </c:pt>
                <c:pt idx="105">
                  <c:v>1139696</c:v>
                </c:pt>
                <c:pt idx="106">
                  <c:v>1260497</c:v>
                </c:pt>
                <c:pt idx="107">
                  <c:v>1119307</c:v>
                </c:pt>
                <c:pt idx="108">
                  <c:v>1221753</c:v>
                </c:pt>
                <c:pt idx="109">
                  <c:v>1249292</c:v>
                </c:pt>
                <c:pt idx="110">
                  <c:v>981276</c:v>
                </c:pt>
                <c:pt idx="111">
                  <c:v>918412</c:v>
                </c:pt>
                <c:pt idx="112">
                  <c:v>1183154</c:v>
                </c:pt>
                <c:pt idx="113">
                  <c:v>1390906</c:v>
                </c:pt>
                <c:pt idx="114">
                  <c:v>1367690</c:v>
                </c:pt>
                <c:pt idx="115">
                  <c:v>1665466</c:v>
                </c:pt>
                <c:pt idx="116">
                  <c:v>950106</c:v>
                </c:pt>
                <c:pt idx="117">
                  <c:v>995285</c:v>
                </c:pt>
                <c:pt idx="118">
                  <c:v>1158275</c:v>
                </c:pt>
                <c:pt idx="119">
                  <c:v>1390389</c:v>
                </c:pt>
                <c:pt idx="120">
                  <c:v>1297878</c:v>
                </c:pt>
                <c:pt idx="121">
                  <c:v>1273886</c:v>
                </c:pt>
                <c:pt idx="122">
                  <c:v>1081680</c:v>
                </c:pt>
                <c:pt idx="123">
                  <c:v>878580</c:v>
                </c:pt>
                <c:pt idx="124">
                  <c:v>1299378</c:v>
                </c:pt>
                <c:pt idx="125">
                  <c:v>1450110</c:v>
                </c:pt>
                <c:pt idx="126">
                  <c:v>1335514</c:v>
                </c:pt>
                <c:pt idx="127">
                  <c:v>1937263</c:v>
                </c:pt>
                <c:pt idx="128">
                  <c:v>947827</c:v>
                </c:pt>
                <c:pt idx="129">
                  <c:v>1051189</c:v>
                </c:pt>
                <c:pt idx="130">
                  <c:v>1307356</c:v>
                </c:pt>
                <c:pt idx="131">
                  <c:v>1312982</c:v>
                </c:pt>
                <c:pt idx="132">
                  <c:v>1249188</c:v>
                </c:pt>
                <c:pt idx="133">
                  <c:v>1383184</c:v>
                </c:pt>
                <c:pt idx="134">
                  <c:v>1041853</c:v>
                </c:pt>
                <c:pt idx="135">
                  <c:v>850928</c:v>
                </c:pt>
                <c:pt idx="136">
                  <c:v>1398409</c:v>
                </c:pt>
                <c:pt idx="137">
                  <c:v>1398390</c:v>
                </c:pt>
                <c:pt idx="138">
                  <c:v>1233703</c:v>
                </c:pt>
                <c:pt idx="139">
                  <c:v>1336162</c:v>
                </c:pt>
              </c:numCache>
            </c:numRef>
          </c:val>
          <c:smooth val="0"/>
        </c:ser>
        <c:axId val="39893249"/>
        <c:axId val="23494922"/>
      </c:lineChart>
      <c:dateAx>
        <c:axId val="39893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23494922"/>
        <c:crosses val="autoZero"/>
        <c:auto val="0"/>
        <c:noMultiLvlLbl val="0"/>
      </c:dateAx>
      <c:valAx>
        <c:axId val="23494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39893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% aankoop dienstencheques en % bevolking
per gewest - 2015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Aankoop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Blad1!$C$1777:$E$1777</c:f>
              <c:strCache>
                <c:ptCount val="3"/>
                <c:pt idx="0">
                  <c:v>Vlaams</c:v>
                </c:pt>
                <c:pt idx="1">
                  <c:v>Brussels</c:v>
                </c:pt>
                <c:pt idx="2">
                  <c:v>Waals</c:v>
                </c:pt>
              </c:strCache>
            </c:strRef>
          </c:cat>
          <c:val>
            <c:numRef>
              <c:f>Blad1!$G$325:$I$325</c:f>
              <c:numCache>
                <c:ptCount val="3"/>
                <c:pt idx="0">
                  <c:v>0.6124240939218544</c:v>
                </c:pt>
                <c:pt idx="1">
                  <c:v>0.12321325217645568</c:v>
                </c:pt>
                <c:pt idx="2">
                  <c:v>0.26436265390169</c:v>
                </c:pt>
              </c:numCache>
            </c:numRef>
          </c:val>
          <c:shape val="box"/>
        </c:ser>
        <c:ser>
          <c:idx val="1"/>
          <c:order val="1"/>
          <c:tx>
            <c:v>Bevolking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Blad1!$C$1777:$E$1777</c:f>
              <c:strCache>
                <c:ptCount val="3"/>
                <c:pt idx="0">
                  <c:v>Vlaams</c:v>
                </c:pt>
                <c:pt idx="1">
                  <c:v>Brussels</c:v>
                </c:pt>
                <c:pt idx="2">
                  <c:v>Waals</c:v>
                </c:pt>
              </c:strCache>
            </c:strRef>
          </c:cat>
          <c:val>
            <c:numRef>
              <c:f>Blad1!$C$1778:$E$1778</c:f>
              <c:numCache>
                <c:ptCount val="3"/>
                <c:pt idx="0">
                  <c:v>0.5754616640092903</c:v>
                </c:pt>
                <c:pt idx="1">
                  <c:v>0.10319494075180492</c:v>
                </c:pt>
                <c:pt idx="2">
                  <c:v>0.3213433952389047</c:v>
                </c:pt>
              </c:numCache>
            </c:numRef>
          </c:val>
          <c:shape val="box"/>
        </c:ser>
        <c:shape val="box"/>
        <c:axId val="10127707"/>
        <c:axId val="24040500"/>
      </c:bar3DChart>
      <c:catAx>
        <c:axId val="10127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24040500"/>
        <c:crosses val="autoZero"/>
        <c:auto val="1"/>
        <c:lblOffset val="100"/>
        <c:noMultiLvlLbl val="0"/>
      </c:catAx>
      <c:valAx>
        <c:axId val="24040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101277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5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Jaarevolutie aankoop dienstencheques 
mei 2003- december 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2"/>
          <c:order val="0"/>
          <c:tx>
            <c:v>2015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Blad1!$E$146:$E$157</c:f>
              <c:numCache>
                <c:ptCount val="12"/>
                <c:pt idx="0">
                  <c:v>11138492</c:v>
                </c:pt>
                <c:pt idx="1">
                  <c:v>9850342</c:v>
                </c:pt>
                <c:pt idx="2">
                  <c:v>11638311</c:v>
                </c:pt>
                <c:pt idx="3">
                  <c:v>10401033</c:v>
                </c:pt>
                <c:pt idx="4">
                  <c:v>10001912</c:v>
                </c:pt>
                <c:pt idx="5">
                  <c:v>11458857</c:v>
                </c:pt>
                <c:pt idx="6">
                  <c:v>8949426</c:v>
                </c:pt>
                <c:pt idx="7">
                  <c:v>8762468</c:v>
                </c:pt>
                <c:pt idx="8">
                  <c:v>10690936</c:v>
                </c:pt>
                <c:pt idx="9">
                  <c:v>11614082</c:v>
                </c:pt>
                <c:pt idx="10">
                  <c:v>10763306</c:v>
                </c:pt>
                <c:pt idx="11">
                  <c:v>10268859</c:v>
                </c:pt>
              </c:numCache>
            </c:numRef>
          </c:val>
          <c:smooth val="0"/>
        </c:ser>
        <c:ser>
          <c:idx val="11"/>
          <c:order val="1"/>
          <c:tx>
            <c:v>2014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Blad1!$E$134:$E$145</c:f>
              <c:numCache>
                <c:ptCount val="12"/>
                <c:pt idx="0">
                  <c:v>6449261</c:v>
                </c:pt>
                <c:pt idx="1">
                  <c:v>7619615</c:v>
                </c:pt>
                <c:pt idx="2">
                  <c:v>10080058</c:v>
                </c:pt>
                <c:pt idx="3">
                  <c:v>11098090</c:v>
                </c:pt>
                <c:pt idx="4">
                  <c:v>9836541</c:v>
                </c:pt>
                <c:pt idx="5">
                  <c:v>10769703</c:v>
                </c:pt>
                <c:pt idx="6">
                  <c:v>8883476</c:v>
                </c:pt>
                <c:pt idx="7">
                  <c:v>8169470</c:v>
                </c:pt>
                <c:pt idx="8">
                  <c:v>11109788</c:v>
                </c:pt>
                <c:pt idx="9">
                  <c:v>11289922</c:v>
                </c:pt>
                <c:pt idx="10">
                  <c:v>9845038</c:v>
                </c:pt>
                <c:pt idx="11">
                  <c:v>10577529</c:v>
                </c:pt>
              </c:numCache>
            </c:numRef>
          </c:val>
          <c:smooth val="0"/>
        </c:ser>
        <c:ser>
          <c:idx val="10"/>
          <c:order val="2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Blad1!$E$122:$E$133</c:f>
              <c:numCache>
                <c:ptCount val="12"/>
                <c:pt idx="0">
                  <c:v>6431836</c:v>
                </c:pt>
                <c:pt idx="1">
                  <c:v>7186032</c:v>
                </c:pt>
                <c:pt idx="2">
                  <c:v>8818950</c:v>
                </c:pt>
                <c:pt idx="3">
                  <c:v>11531470</c:v>
                </c:pt>
                <c:pt idx="4">
                  <c:v>10459018</c:v>
                </c:pt>
                <c:pt idx="5">
                  <c:v>9881957</c:v>
                </c:pt>
                <c:pt idx="6">
                  <c:v>9276270</c:v>
                </c:pt>
                <c:pt idx="7">
                  <c:v>8305516</c:v>
                </c:pt>
                <c:pt idx="8">
                  <c:v>10629275</c:v>
                </c:pt>
                <c:pt idx="9">
                  <c:v>11697753</c:v>
                </c:pt>
                <c:pt idx="10">
                  <c:v>11009815</c:v>
                </c:pt>
                <c:pt idx="11">
                  <c:v>16904620</c:v>
                </c:pt>
              </c:numCache>
            </c:numRef>
          </c:val>
          <c:smooth val="0"/>
        </c:ser>
        <c:ser>
          <c:idx val="9"/>
          <c:order val="3"/>
          <c:tx>
            <c:v>2012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Blad1!$E$110:$E$121</c:f>
              <c:numCache>
                <c:ptCount val="12"/>
                <c:pt idx="0">
                  <c:v>9923718</c:v>
                </c:pt>
                <c:pt idx="1">
                  <c:v>9231825</c:v>
                </c:pt>
                <c:pt idx="2">
                  <c:v>10022518</c:v>
                </c:pt>
                <c:pt idx="3">
                  <c:v>9321814</c:v>
                </c:pt>
                <c:pt idx="4">
                  <c:v>9795871</c:v>
                </c:pt>
                <c:pt idx="5">
                  <c:v>10085560</c:v>
                </c:pt>
                <c:pt idx="6">
                  <c:v>8499968</c:v>
                </c:pt>
                <c:pt idx="7">
                  <c:v>8610168</c:v>
                </c:pt>
                <c:pt idx="8">
                  <c:v>9665950</c:v>
                </c:pt>
                <c:pt idx="9">
                  <c:v>11318742</c:v>
                </c:pt>
                <c:pt idx="10">
                  <c:v>11186230</c:v>
                </c:pt>
                <c:pt idx="11">
                  <c:v>14837866</c:v>
                </c:pt>
              </c:numCache>
            </c:numRef>
          </c:val>
          <c:smooth val="0"/>
        </c:ser>
        <c:ser>
          <c:idx val="8"/>
          <c:order val="4"/>
          <c:tx>
            <c:v>2011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Blad1!$E$98:$E$109</c:f>
              <c:numCache>
                <c:ptCount val="12"/>
                <c:pt idx="0">
                  <c:v>8939327</c:v>
                </c:pt>
                <c:pt idx="1">
                  <c:v>8612805</c:v>
                </c:pt>
                <c:pt idx="2">
                  <c:v>9576303</c:v>
                </c:pt>
                <c:pt idx="3">
                  <c:v>8393066</c:v>
                </c:pt>
                <c:pt idx="4">
                  <c:v>10014573</c:v>
                </c:pt>
                <c:pt idx="5">
                  <c:v>8950166</c:v>
                </c:pt>
                <c:pt idx="6">
                  <c:v>6922196</c:v>
                </c:pt>
                <c:pt idx="7">
                  <c:v>8197431</c:v>
                </c:pt>
                <c:pt idx="8">
                  <c:v>9657633</c:v>
                </c:pt>
                <c:pt idx="9">
                  <c:v>9716213</c:v>
                </c:pt>
                <c:pt idx="10">
                  <c:v>9662559</c:v>
                </c:pt>
                <c:pt idx="11">
                  <c:v>9981693</c:v>
                </c:pt>
              </c:numCache>
            </c:numRef>
          </c:val>
          <c:smooth val="0"/>
        </c:ser>
        <c:ser>
          <c:idx val="7"/>
          <c:order val="5"/>
          <c:tx>
            <c:v>2010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Blad1!$E$86:$E$97</c:f>
              <c:numCache>
                <c:ptCount val="12"/>
                <c:pt idx="0">
                  <c:v>7765106</c:v>
                </c:pt>
                <c:pt idx="1">
                  <c:v>7329175</c:v>
                </c:pt>
                <c:pt idx="2">
                  <c:v>8934208</c:v>
                </c:pt>
                <c:pt idx="3">
                  <c:v>7854590</c:v>
                </c:pt>
                <c:pt idx="4">
                  <c:v>7987747</c:v>
                </c:pt>
                <c:pt idx="5">
                  <c:v>8633525</c:v>
                </c:pt>
                <c:pt idx="6">
                  <c:v>6588473</c:v>
                </c:pt>
                <c:pt idx="7">
                  <c:v>7298646</c:v>
                </c:pt>
                <c:pt idx="8">
                  <c:v>8642308</c:v>
                </c:pt>
                <c:pt idx="9">
                  <c:v>8561461</c:v>
                </c:pt>
                <c:pt idx="10">
                  <c:v>8582301</c:v>
                </c:pt>
                <c:pt idx="11">
                  <c:v>8576814</c:v>
                </c:pt>
              </c:numCache>
            </c:numRef>
          </c:val>
          <c:smooth val="0"/>
        </c:ser>
        <c:ser>
          <c:idx val="6"/>
          <c:order val="6"/>
          <c:tx>
            <c:v>2009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Blad1!$E$74:$E$85</c:f>
              <c:numCache>
                <c:ptCount val="12"/>
                <c:pt idx="0">
                  <c:v>4213160</c:v>
                </c:pt>
                <c:pt idx="1">
                  <c:v>4766789</c:v>
                </c:pt>
                <c:pt idx="2">
                  <c:v>6369703</c:v>
                </c:pt>
                <c:pt idx="3">
                  <c:v>6170348</c:v>
                </c:pt>
                <c:pt idx="4">
                  <c:v>6184358</c:v>
                </c:pt>
                <c:pt idx="5">
                  <c:v>7547595</c:v>
                </c:pt>
                <c:pt idx="6">
                  <c:v>5967001</c:v>
                </c:pt>
                <c:pt idx="7">
                  <c:v>6071591</c:v>
                </c:pt>
                <c:pt idx="8">
                  <c:v>7694883</c:v>
                </c:pt>
                <c:pt idx="9">
                  <c:v>7908660</c:v>
                </c:pt>
                <c:pt idx="10">
                  <c:v>7509603</c:v>
                </c:pt>
                <c:pt idx="11">
                  <c:v>7811016</c:v>
                </c:pt>
              </c:numCache>
            </c:numRef>
          </c:val>
          <c:smooth val="0"/>
        </c:ser>
        <c:ser>
          <c:idx val="5"/>
          <c:order val="7"/>
          <c:tx>
            <c:v>2008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Blad1!$E$62:$E$73</c:f>
              <c:numCache>
                <c:ptCount val="12"/>
                <c:pt idx="0">
                  <c:v>5329401</c:v>
                </c:pt>
                <c:pt idx="1">
                  <c:v>5340820</c:v>
                </c:pt>
                <c:pt idx="2">
                  <c:v>5386603</c:v>
                </c:pt>
                <c:pt idx="3">
                  <c:v>10131381</c:v>
                </c:pt>
                <c:pt idx="4">
                  <c:v>3748419</c:v>
                </c:pt>
                <c:pt idx="5">
                  <c:v>4758412</c:v>
                </c:pt>
                <c:pt idx="6">
                  <c:v>4547010</c:v>
                </c:pt>
                <c:pt idx="7">
                  <c:v>4414757</c:v>
                </c:pt>
                <c:pt idx="8">
                  <c:v>5936471</c:v>
                </c:pt>
                <c:pt idx="9">
                  <c:v>6748732</c:v>
                </c:pt>
                <c:pt idx="10">
                  <c:v>5875080</c:v>
                </c:pt>
                <c:pt idx="11">
                  <c:v>11379820</c:v>
                </c:pt>
              </c:numCache>
            </c:numRef>
          </c:val>
          <c:smooth val="0"/>
        </c:ser>
        <c:ser>
          <c:idx val="4"/>
          <c:order val="8"/>
          <c:tx>
            <c:v>2007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Ref>
              <c:f>Blad1!$E$50:$E$61</c:f>
              <c:numCache>
                <c:ptCount val="12"/>
                <c:pt idx="0">
                  <c:v>4076315</c:v>
                </c:pt>
                <c:pt idx="1">
                  <c:v>3736831</c:v>
                </c:pt>
                <c:pt idx="2">
                  <c:v>4186638</c:v>
                </c:pt>
                <c:pt idx="3">
                  <c:v>4254435</c:v>
                </c:pt>
                <c:pt idx="4">
                  <c:v>4379411</c:v>
                </c:pt>
                <c:pt idx="5">
                  <c:v>4676499</c:v>
                </c:pt>
                <c:pt idx="6">
                  <c:v>3971093</c:v>
                </c:pt>
                <c:pt idx="7">
                  <c:v>3897306</c:v>
                </c:pt>
                <c:pt idx="8">
                  <c:v>4428336</c:v>
                </c:pt>
                <c:pt idx="9">
                  <c:v>5405804</c:v>
                </c:pt>
                <c:pt idx="10">
                  <c:v>5016612</c:v>
                </c:pt>
                <c:pt idx="11">
                  <c:v>5150638</c:v>
                </c:pt>
              </c:numCache>
            </c:numRef>
          </c:val>
          <c:smooth val="0"/>
        </c:ser>
        <c:ser>
          <c:idx val="2"/>
          <c:order val="9"/>
          <c:tx>
            <c:v>2006</c:v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Ref>
              <c:f>Blad1!$E$38:$E$49</c:f>
              <c:numCache>
                <c:ptCount val="12"/>
                <c:pt idx="0">
                  <c:v>2679348</c:v>
                </c:pt>
                <c:pt idx="1">
                  <c:v>2470501</c:v>
                </c:pt>
                <c:pt idx="2">
                  <c:v>2801232</c:v>
                </c:pt>
                <c:pt idx="3">
                  <c:v>2509686</c:v>
                </c:pt>
                <c:pt idx="4">
                  <c:v>2909896</c:v>
                </c:pt>
                <c:pt idx="5">
                  <c:v>3037439</c:v>
                </c:pt>
                <c:pt idx="6">
                  <c:v>2513859</c:v>
                </c:pt>
                <c:pt idx="7">
                  <c:v>2861057</c:v>
                </c:pt>
                <c:pt idx="8">
                  <c:v>3374258</c:v>
                </c:pt>
                <c:pt idx="9">
                  <c:v>3592121</c:v>
                </c:pt>
                <c:pt idx="10">
                  <c:v>3674219</c:v>
                </c:pt>
                <c:pt idx="11">
                  <c:v>3497096</c:v>
                </c:pt>
              </c:numCache>
            </c:numRef>
          </c:val>
          <c:smooth val="0"/>
        </c:ser>
        <c:ser>
          <c:idx val="1"/>
          <c:order val="10"/>
          <c:tx>
            <c:v>2005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Ref>
              <c:f>Blad1!$E$26:$E$37</c:f>
              <c:numCache>
                <c:ptCount val="12"/>
                <c:pt idx="0">
                  <c:v>1003625</c:v>
                </c:pt>
                <c:pt idx="1">
                  <c:v>1181351</c:v>
                </c:pt>
                <c:pt idx="2">
                  <c:v>1500219</c:v>
                </c:pt>
                <c:pt idx="3">
                  <c:v>1483932</c:v>
                </c:pt>
                <c:pt idx="4">
                  <c:v>1616784</c:v>
                </c:pt>
                <c:pt idx="5">
                  <c:v>1844255</c:v>
                </c:pt>
                <c:pt idx="6">
                  <c:v>1323621</c:v>
                </c:pt>
                <c:pt idx="7">
                  <c:v>1573126</c:v>
                </c:pt>
                <c:pt idx="8">
                  <c:v>2088403</c:v>
                </c:pt>
                <c:pt idx="9">
                  <c:v>2057466</c:v>
                </c:pt>
                <c:pt idx="10">
                  <c:v>2259948</c:v>
                </c:pt>
                <c:pt idx="11">
                  <c:v>2381083</c:v>
                </c:pt>
              </c:numCache>
            </c:numRef>
          </c:val>
          <c:smooth val="0"/>
        </c:ser>
        <c:ser>
          <c:idx val="0"/>
          <c:order val="11"/>
          <c:tx>
            <c:v>2004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Ref>
              <c:f>Blad1!$E$14:$E$25</c:f>
              <c:numCache>
                <c:ptCount val="12"/>
                <c:pt idx="0">
                  <c:v>253468</c:v>
                </c:pt>
                <c:pt idx="1">
                  <c:v>298675</c:v>
                </c:pt>
                <c:pt idx="2">
                  <c:v>366968</c:v>
                </c:pt>
                <c:pt idx="3">
                  <c:v>502608</c:v>
                </c:pt>
                <c:pt idx="4">
                  <c:v>475973</c:v>
                </c:pt>
                <c:pt idx="5">
                  <c:v>581063</c:v>
                </c:pt>
                <c:pt idx="6">
                  <c:v>631004</c:v>
                </c:pt>
                <c:pt idx="7">
                  <c:v>564951</c:v>
                </c:pt>
                <c:pt idx="8">
                  <c:v>994297</c:v>
                </c:pt>
                <c:pt idx="9">
                  <c:v>937901</c:v>
                </c:pt>
                <c:pt idx="10">
                  <c:v>1639655</c:v>
                </c:pt>
                <c:pt idx="11">
                  <c:v>864698</c:v>
                </c:pt>
              </c:numCache>
            </c:numRef>
          </c:val>
          <c:smooth val="0"/>
        </c:ser>
        <c:ser>
          <c:idx val="3"/>
          <c:order val="12"/>
          <c:tx>
            <c:v>2003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Ref>
              <c:f>Blad1!$E$2:$E$13</c:f>
              <c:numCache>
                <c:ptCount val="12"/>
                <c:pt idx="3">
                  <c:v>0</c:v>
                </c:pt>
                <c:pt idx="4">
                  <c:v>10139</c:v>
                </c:pt>
                <c:pt idx="5">
                  <c:v>31987</c:v>
                </c:pt>
                <c:pt idx="6">
                  <c:v>60954</c:v>
                </c:pt>
                <c:pt idx="7">
                  <c:v>65113</c:v>
                </c:pt>
                <c:pt idx="8">
                  <c:v>98435</c:v>
                </c:pt>
                <c:pt idx="9">
                  <c:v>161437</c:v>
                </c:pt>
                <c:pt idx="10">
                  <c:v>122667</c:v>
                </c:pt>
                <c:pt idx="11">
                  <c:v>222772</c:v>
                </c:pt>
              </c:numCache>
            </c:numRef>
          </c:val>
          <c:smooth val="0"/>
        </c:ser>
        <c:axId val="15037909"/>
        <c:axId val="1123454"/>
      </c:lineChart>
      <c:catAx>
        <c:axId val="1503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1123454"/>
        <c:crosses val="autoZero"/>
        <c:auto val="1"/>
        <c:lblOffset val="100"/>
        <c:noMultiLvlLbl val="0"/>
      </c:catAx>
      <c:valAx>
        <c:axId val="1123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15037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Jaarevolutie gebruik (afgifte bij Accor/Sodexho) dienstencheques per maand: 05/2003- 12/2015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1"/>
          <c:order val="0"/>
          <c:tx>
            <c:v>2014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Blad1!$E$288:$E$299</c:f>
              <c:numCache>
                <c:ptCount val="12"/>
                <c:pt idx="0">
                  <c:v>9642445</c:v>
                </c:pt>
                <c:pt idx="1">
                  <c:v>9905309</c:v>
                </c:pt>
                <c:pt idx="2">
                  <c:v>10950762</c:v>
                </c:pt>
                <c:pt idx="3">
                  <c:v>10465643</c:v>
                </c:pt>
                <c:pt idx="4">
                  <c:v>10819624</c:v>
                </c:pt>
                <c:pt idx="5">
                  <c:v>10561001</c:v>
                </c:pt>
                <c:pt idx="6">
                  <c:v>10076826</c:v>
                </c:pt>
                <c:pt idx="7">
                  <c:v>8043272</c:v>
                </c:pt>
                <c:pt idx="8">
                  <c:v>8683233</c:v>
                </c:pt>
                <c:pt idx="9">
                  <c:v>11359279</c:v>
                </c:pt>
                <c:pt idx="10">
                  <c:v>9663194</c:v>
                </c:pt>
                <c:pt idx="11">
                  <c:v>9684487</c:v>
                </c:pt>
              </c:numCache>
            </c:numRef>
          </c:val>
          <c:smooth val="0"/>
        </c:ser>
        <c:ser>
          <c:idx val="10"/>
          <c:order val="1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Blad1!$E$276:$E$287</c:f>
              <c:numCache>
                <c:ptCount val="12"/>
                <c:pt idx="0">
                  <c:v>9856908</c:v>
                </c:pt>
                <c:pt idx="1">
                  <c:v>9795602</c:v>
                </c:pt>
                <c:pt idx="2">
                  <c:v>10754076</c:v>
                </c:pt>
                <c:pt idx="3">
                  <c:v>10857811</c:v>
                </c:pt>
                <c:pt idx="4">
                  <c:v>10039863</c:v>
                </c:pt>
                <c:pt idx="5">
                  <c:v>10241407</c:v>
                </c:pt>
                <c:pt idx="6">
                  <c:v>10964432</c:v>
                </c:pt>
                <c:pt idx="7">
                  <c:v>7701018</c:v>
                </c:pt>
                <c:pt idx="8">
                  <c:v>9130325</c:v>
                </c:pt>
                <c:pt idx="9">
                  <c:v>11095495</c:v>
                </c:pt>
                <c:pt idx="10">
                  <c:v>9773924</c:v>
                </c:pt>
                <c:pt idx="11">
                  <c:v>10676689</c:v>
                </c:pt>
              </c:numCache>
            </c:numRef>
          </c:val>
          <c:smooth val="0"/>
        </c:ser>
        <c:ser>
          <c:idx val="9"/>
          <c:order val="2"/>
          <c:tx>
            <c:v>2012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Blad1!$E$264:$E$275</c:f>
              <c:numCache>
                <c:ptCount val="12"/>
                <c:pt idx="0">
                  <c:v>8589026</c:v>
                </c:pt>
                <c:pt idx="1">
                  <c:v>9293146</c:v>
                </c:pt>
                <c:pt idx="2">
                  <c:v>10153941</c:v>
                </c:pt>
                <c:pt idx="3">
                  <c:v>9860601</c:v>
                </c:pt>
                <c:pt idx="4">
                  <c:v>8953478</c:v>
                </c:pt>
                <c:pt idx="5">
                  <c:v>9721796</c:v>
                </c:pt>
                <c:pt idx="6">
                  <c:v>10086703</c:v>
                </c:pt>
                <c:pt idx="7">
                  <c:v>8022531</c:v>
                </c:pt>
                <c:pt idx="8">
                  <c:v>8756643</c:v>
                </c:pt>
                <c:pt idx="9">
                  <c:v>10513296</c:v>
                </c:pt>
                <c:pt idx="10">
                  <c:v>10026904</c:v>
                </c:pt>
                <c:pt idx="11">
                  <c:v>10011063</c:v>
                </c:pt>
              </c:numCache>
            </c:numRef>
          </c:val>
          <c:smooth val="0"/>
        </c:ser>
        <c:ser>
          <c:idx val="8"/>
          <c:order val="3"/>
          <c:tx>
            <c:v>2011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Blad1!$E$252:$E$263</c:f>
              <c:numCache>
                <c:ptCount val="12"/>
                <c:pt idx="0">
                  <c:v>8475237</c:v>
                </c:pt>
                <c:pt idx="1">
                  <c:v>7966404</c:v>
                </c:pt>
                <c:pt idx="2">
                  <c:v>10028407</c:v>
                </c:pt>
                <c:pt idx="3">
                  <c:v>8488596</c:v>
                </c:pt>
                <c:pt idx="4">
                  <c:v>9727613</c:v>
                </c:pt>
                <c:pt idx="5">
                  <c:v>8382225</c:v>
                </c:pt>
                <c:pt idx="6">
                  <c:v>8362718</c:v>
                </c:pt>
                <c:pt idx="7">
                  <c:v>7260825</c:v>
                </c:pt>
                <c:pt idx="8">
                  <c:v>8270982</c:v>
                </c:pt>
                <c:pt idx="9">
                  <c:v>9516522</c:v>
                </c:pt>
                <c:pt idx="10">
                  <c:v>9099821</c:v>
                </c:pt>
                <c:pt idx="11">
                  <c:v>10192394</c:v>
                </c:pt>
              </c:numCache>
            </c:numRef>
          </c:val>
          <c:smooth val="0"/>
        </c:ser>
        <c:ser>
          <c:idx val="7"/>
          <c:order val="4"/>
          <c:tx>
            <c:v>2010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Blad1!$E$240:$E$251</c:f>
              <c:numCache>
                <c:ptCount val="12"/>
                <c:pt idx="0">
                  <c:v>7094062</c:v>
                </c:pt>
                <c:pt idx="1">
                  <c:v>7060486</c:v>
                </c:pt>
                <c:pt idx="2">
                  <c:v>8565681</c:v>
                </c:pt>
                <c:pt idx="3">
                  <c:v>7514653</c:v>
                </c:pt>
                <c:pt idx="4">
                  <c:v>8109580</c:v>
                </c:pt>
                <c:pt idx="5">
                  <c:v>8617346</c:v>
                </c:pt>
                <c:pt idx="6">
                  <c:v>7697430</c:v>
                </c:pt>
                <c:pt idx="7">
                  <c:v>7078836</c:v>
                </c:pt>
                <c:pt idx="8">
                  <c:v>6946819</c:v>
                </c:pt>
                <c:pt idx="9">
                  <c:v>8710055</c:v>
                </c:pt>
                <c:pt idx="10">
                  <c:v>7904929</c:v>
                </c:pt>
                <c:pt idx="11">
                  <c:v>9141523</c:v>
                </c:pt>
              </c:numCache>
            </c:numRef>
          </c:val>
          <c:smooth val="0"/>
        </c:ser>
        <c:ser>
          <c:idx val="6"/>
          <c:order val="5"/>
          <c:tx>
            <c:v>2009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Blad1!$E$228:$E$239</c:f>
              <c:numCache>
                <c:ptCount val="12"/>
                <c:pt idx="0">
                  <c:v>5054343</c:v>
                </c:pt>
                <c:pt idx="1">
                  <c:v>6293929</c:v>
                </c:pt>
                <c:pt idx="2">
                  <c:v>6346258</c:v>
                </c:pt>
                <c:pt idx="3">
                  <c:v>6984341</c:v>
                </c:pt>
                <c:pt idx="4">
                  <c:v>6187465</c:v>
                </c:pt>
                <c:pt idx="5">
                  <c:v>7036842</c:v>
                </c:pt>
                <c:pt idx="6">
                  <c:v>7229969</c:v>
                </c:pt>
                <c:pt idx="7">
                  <c:v>5734186</c:v>
                </c:pt>
                <c:pt idx="8">
                  <c:v>6493772</c:v>
                </c:pt>
                <c:pt idx="9">
                  <c:v>7196705</c:v>
                </c:pt>
                <c:pt idx="10">
                  <c:v>7054405</c:v>
                </c:pt>
                <c:pt idx="11">
                  <c:v>7296736</c:v>
                </c:pt>
              </c:numCache>
            </c:numRef>
          </c:val>
          <c:smooth val="0"/>
        </c:ser>
        <c:ser>
          <c:idx val="5"/>
          <c:order val="6"/>
          <c:tx>
            <c:v>2008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Ref>
              <c:f>Blad1!$E$216:$E$227</c:f>
              <c:numCache>
                <c:ptCount val="12"/>
                <c:pt idx="0">
                  <c:v>3773187</c:v>
                </c:pt>
                <c:pt idx="1">
                  <c:v>4931019</c:v>
                </c:pt>
                <c:pt idx="2">
                  <c:v>5705801</c:v>
                </c:pt>
                <c:pt idx="3">
                  <c:v>5725265</c:v>
                </c:pt>
                <c:pt idx="4">
                  <c:v>4796967</c:v>
                </c:pt>
                <c:pt idx="5">
                  <c:v>5884704</c:v>
                </c:pt>
                <c:pt idx="6">
                  <c:v>6175016</c:v>
                </c:pt>
                <c:pt idx="7">
                  <c:v>4884289</c:v>
                </c:pt>
                <c:pt idx="8">
                  <c:v>4860754</c:v>
                </c:pt>
                <c:pt idx="9">
                  <c:v>5857051</c:v>
                </c:pt>
                <c:pt idx="10">
                  <c:v>5689808</c:v>
                </c:pt>
                <c:pt idx="11">
                  <c:v>6870505</c:v>
                </c:pt>
              </c:numCache>
            </c:numRef>
          </c:val>
          <c:smooth val="0"/>
        </c:ser>
        <c:ser>
          <c:idx val="4"/>
          <c:order val="7"/>
          <c:tx>
            <c:v>2007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Ref>
              <c:f>Blad1!$E$204:$E$215</c:f>
              <c:numCache>
                <c:ptCount val="12"/>
                <c:pt idx="0">
                  <c:v>4212002</c:v>
                </c:pt>
                <c:pt idx="1">
                  <c:v>3241353</c:v>
                </c:pt>
                <c:pt idx="2">
                  <c:v>3796227</c:v>
                </c:pt>
                <c:pt idx="3">
                  <c:v>3566249</c:v>
                </c:pt>
                <c:pt idx="4">
                  <c:v>4033235</c:v>
                </c:pt>
                <c:pt idx="5">
                  <c:v>4118299</c:v>
                </c:pt>
                <c:pt idx="6">
                  <c:v>4383855</c:v>
                </c:pt>
                <c:pt idx="7">
                  <c:v>3637390</c:v>
                </c:pt>
                <c:pt idx="8">
                  <c:v>3552478</c:v>
                </c:pt>
                <c:pt idx="9">
                  <c:v>4875931</c:v>
                </c:pt>
                <c:pt idx="10">
                  <c:v>3856395</c:v>
                </c:pt>
                <c:pt idx="11">
                  <c:v>5655873</c:v>
                </c:pt>
              </c:numCache>
            </c:numRef>
          </c:val>
          <c:smooth val="0"/>
        </c:ser>
        <c:ser>
          <c:idx val="2"/>
          <c:order val="8"/>
          <c:tx>
            <c:v>2006</c:v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Ref>
              <c:f>Blad1!$E$192:$E$203</c:f>
              <c:numCache>
                <c:ptCount val="12"/>
                <c:pt idx="0">
                  <c:v>2206564</c:v>
                </c:pt>
                <c:pt idx="1">
                  <c:v>1893360</c:v>
                </c:pt>
                <c:pt idx="2">
                  <c:v>2659733</c:v>
                </c:pt>
                <c:pt idx="3">
                  <c:v>2333615</c:v>
                </c:pt>
                <c:pt idx="4">
                  <c:v>2657626</c:v>
                </c:pt>
                <c:pt idx="5">
                  <c:v>2720295</c:v>
                </c:pt>
                <c:pt idx="6">
                  <c:v>2763696</c:v>
                </c:pt>
                <c:pt idx="7">
                  <c:v>2521428</c:v>
                </c:pt>
                <c:pt idx="8">
                  <c:v>2527689</c:v>
                </c:pt>
                <c:pt idx="9">
                  <c:v>3259253</c:v>
                </c:pt>
                <c:pt idx="10">
                  <c:v>3283737</c:v>
                </c:pt>
                <c:pt idx="11">
                  <c:v>3296923</c:v>
                </c:pt>
              </c:numCache>
            </c:numRef>
          </c:val>
          <c:smooth val="0"/>
        </c:ser>
        <c:ser>
          <c:idx val="1"/>
          <c:order val="9"/>
          <c:tx>
            <c:v>2005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Ref>
              <c:f>Blad1!$E$180:$E$191</c:f>
              <c:numCache>
                <c:ptCount val="12"/>
                <c:pt idx="0">
                  <c:v>903179</c:v>
                </c:pt>
                <c:pt idx="1">
                  <c:v>957565</c:v>
                </c:pt>
                <c:pt idx="2">
                  <c:v>1308048</c:v>
                </c:pt>
                <c:pt idx="3">
                  <c:v>1298402</c:v>
                </c:pt>
                <c:pt idx="4">
                  <c:v>1320182</c:v>
                </c:pt>
                <c:pt idx="5">
                  <c:v>1471525</c:v>
                </c:pt>
                <c:pt idx="6">
                  <c:v>1554420</c:v>
                </c:pt>
                <c:pt idx="7">
                  <c:v>1414630</c:v>
                </c:pt>
                <c:pt idx="8">
                  <c:v>1339696</c:v>
                </c:pt>
                <c:pt idx="9">
                  <c:v>1803589</c:v>
                </c:pt>
                <c:pt idx="10">
                  <c:v>1871313</c:v>
                </c:pt>
                <c:pt idx="11">
                  <c:v>1972574</c:v>
                </c:pt>
              </c:numCache>
            </c:numRef>
          </c:val>
          <c:smooth val="0"/>
        </c:ser>
        <c:ser>
          <c:idx val="0"/>
          <c:order val="10"/>
          <c:tx>
            <c:v>2004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Ref>
              <c:f>Blad1!$E$168:$E$179</c:f>
              <c:numCache>
                <c:ptCount val="12"/>
                <c:pt idx="0">
                  <c:v>118372</c:v>
                </c:pt>
                <c:pt idx="1">
                  <c:v>159237</c:v>
                </c:pt>
                <c:pt idx="2">
                  <c:v>202094</c:v>
                </c:pt>
                <c:pt idx="3">
                  <c:v>269706</c:v>
                </c:pt>
                <c:pt idx="4">
                  <c:v>356327</c:v>
                </c:pt>
                <c:pt idx="5">
                  <c:v>436920</c:v>
                </c:pt>
                <c:pt idx="6">
                  <c:v>770979</c:v>
                </c:pt>
                <c:pt idx="7">
                  <c:v>274755</c:v>
                </c:pt>
                <c:pt idx="8">
                  <c:v>462790</c:v>
                </c:pt>
                <c:pt idx="9">
                  <c:v>673790</c:v>
                </c:pt>
                <c:pt idx="10">
                  <c:v>765934</c:v>
                </c:pt>
                <c:pt idx="11">
                  <c:v>1128841</c:v>
                </c:pt>
              </c:numCache>
            </c:numRef>
          </c:val>
          <c:smooth val="0"/>
        </c:ser>
        <c:ser>
          <c:idx val="3"/>
          <c:order val="11"/>
          <c:tx>
            <c:v>2003</c:v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Ref>
              <c:f>Blad1!$E$2:$E$13</c:f>
              <c:numCache>
                <c:ptCount val="12"/>
                <c:pt idx="3">
                  <c:v>0</c:v>
                </c:pt>
                <c:pt idx="4">
                  <c:v>10139</c:v>
                </c:pt>
                <c:pt idx="5">
                  <c:v>31987</c:v>
                </c:pt>
                <c:pt idx="6">
                  <c:v>60954</c:v>
                </c:pt>
                <c:pt idx="7">
                  <c:v>65113</c:v>
                </c:pt>
                <c:pt idx="8">
                  <c:v>98435</c:v>
                </c:pt>
                <c:pt idx="9">
                  <c:v>161437</c:v>
                </c:pt>
                <c:pt idx="10">
                  <c:v>122667</c:v>
                </c:pt>
                <c:pt idx="11">
                  <c:v>222772</c:v>
                </c:pt>
              </c:numCache>
            </c:numRef>
          </c:val>
          <c:smooth val="0"/>
        </c:ser>
        <c:ser>
          <c:idx val="12"/>
          <c:order val="12"/>
          <c:tx>
            <c:v>2015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Blad1!$E$300:$E$311</c:f>
              <c:numCache>
                <c:ptCount val="12"/>
                <c:pt idx="0">
                  <c:v>10794618</c:v>
                </c:pt>
                <c:pt idx="1">
                  <c:v>10197896</c:v>
                </c:pt>
                <c:pt idx="2">
                  <c:v>11684684</c:v>
                </c:pt>
                <c:pt idx="3">
                  <c:v>10013588</c:v>
                </c:pt>
                <c:pt idx="4">
                  <c:v>9757534</c:v>
                </c:pt>
                <c:pt idx="5">
                  <c:v>11180716</c:v>
                </c:pt>
                <c:pt idx="6">
                  <c:v>10728726</c:v>
                </c:pt>
                <c:pt idx="7">
                  <c:v>8731779</c:v>
                </c:pt>
                <c:pt idx="8">
                  <c:v>8822440</c:v>
                </c:pt>
                <c:pt idx="9">
                  <c:v>11582699</c:v>
                </c:pt>
                <c:pt idx="10">
                  <c:v>10184101</c:v>
                </c:pt>
                <c:pt idx="11">
                  <c:v>10942174</c:v>
                </c:pt>
              </c:numCache>
            </c:numRef>
          </c:val>
          <c:smooth val="0"/>
        </c:ser>
        <c:axId val="10111087"/>
        <c:axId val="23890920"/>
      </c:lineChart>
      <c:catAx>
        <c:axId val="1011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3890920"/>
        <c:crosses val="autoZero"/>
        <c:auto val="1"/>
        <c:lblOffset val="100"/>
        <c:noMultiLvlLbl val="0"/>
      </c:catAx>
      <c:valAx>
        <c:axId val="238909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10111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Indienen dienstencheques per gewest per maand 
mei 2003 - januari 2015 (zetel ondernemingen)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Vlaams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Blad1!$A$160:$A$299</c:f>
              <c:strCache>
                <c:ptCount val="140"/>
                <c:pt idx="0">
                  <c:v>37742</c:v>
                </c:pt>
                <c:pt idx="1">
                  <c:v>37773</c:v>
                </c:pt>
                <c:pt idx="2">
                  <c:v>37803</c:v>
                </c:pt>
                <c:pt idx="3">
                  <c:v>37834</c:v>
                </c:pt>
                <c:pt idx="4">
                  <c:v>37865</c:v>
                </c:pt>
                <c:pt idx="5">
                  <c:v>37895</c:v>
                </c:pt>
                <c:pt idx="6">
                  <c:v>37926</c:v>
                </c:pt>
                <c:pt idx="7">
                  <c:v>37956</c:v>
                </c:pt>
                <c:pt idx="8">
                  <c:v>37987</c:v>
                </c:pt>
                <c:pt idx="9">
                  <c:v>38018</c:v>
                </c:pt>
                <c:pt idx="10">
                  <c:v>38047</c:v>
                </c:pt>
                <c:pt idx="11">
                  <c:v>38078</c:v>
                </c:pt>
                <c:pt idx="12">
                  <c:v>38108</c:v>
                </c:pt>
                <c:pt idx="13">
                  <c:v>38139</c:v>
                </c:pt>
                <c:pt idx="14">
                  <c:v>38169</c:v>
                </c:pt>
                <c:pt idx="15">
                  <c:v>38200</c:v>
                </c:pt>
                <c:pt idx="16">
                  <c:v>38231</c:v>
                </c:pt>
                <c:pt idx="17">
                  <c:v>38261</c:v>
                </c:pt>
                <c:pt idx="18">
                  <c:v>38292</c:v>
                </c:pt>
                <c:pt idx="19">
                  <c:v>38322</c:v>
                </c:pt>
                <c:pt idx="20">
                  <c:v>38353</c:v>
                </c:pt>
                <c:pt idx="21">
                  <c:v>38384</c:v>
                </c:pt>
                <c:pt idx="22">
                  <c:v>38412</c:v>
                </c:pt>
                <c:pt idx="23">
                  <c:v>38443</c:v>
                </c:pt>
                <c:pt idx="24">
                  <c:v>38473</c:v>
                </c:pt>
                <c:pt idx="25">
                  <c:v>38504</c:v>
                </c:pt>
                <c:pt idx="26">
                  <c:v>38534</c:v>
                </c:pt>
                <c:pt idx="27">
                  <c:v>38565</c:v>
                </c:pt>
                <c:pt idx="28">
                  <c:v>38596</c:v>
                </c:pt>
                <c:pt idx="29">
                  <c:v>38626</c:v>
                </c:pt>
                <c:pt idx="30">
                  <c:v>38657</c:v>
                </c:pt>
                <c:pt idx="31">
                  <c:v>38687</c:v>
                </c:pt>
                <c:pt idx="32">
                  <c:v>38718</c:v>
                </c:pt>
                <c:pt idx="33">
                  <c:v>38749</c:v>
                </c:pt>
                <c:pt idx="34">
                  <c:v>38777</c:v>
                </c:pt>
                <c:pt idx="35">
                  <c:v>38808</c:v>
                </c:pt>
                <c:pt idx="36">
                  <c:v>38838</c:v>
                </c:pt>
                <c:pt idx="37">
                  <c:v>38869</c:v>
                </c:pt>
                <c:pt idx="38">
                  <c:v>38899</c:v>
                </c:pt>
                <c:pt idx="39">
                  <c:v>38930</c:v>
                </c:pt>
                <c:pt idx="40">
                  <c:v>38961</c:v>
                </c:pt>
                <c:pt idx="41">
                  <c:v>38991</c:v>
                </c:pt>
                <c:pt idx="42">
                  <c:v>39022</c:v>
                </c:pt>
                <c:pt idx="43">
                  <c:v>39052</c:v>
                </c:pt>
                <c:pt idx="44">
                  <c:v>39083</c:v>
                </c:pt>
                <c:pt idx="45">
                  <c:v>39114</c:v>
                </c:pt>
                <c:pt idx="46">
                  <c:v>39142</c:v>
                </c:pt>
                <c:pt idx="47">
                  <c:v>39173</c:v>
                </c:pt>
                <c:pt idx="48">
                  <c:v>39203</c:v>
                </c:pt>
                <c:pt idx="49">
                  <c:v>39234</c:v>
                </c:pt>
                <c:pt idx="50">
                  <c:v>39264</c:v>
                </c:pt>
                <c:pt idx="51">
                  <c:v>39295</c:v>
                </c:pt>
                <c:pt idx="52">
                  <c:v>39326</c:v>
                </c:pt>
                <c:pt idx="53">
                  <c:v>39356</c:v>
                </c:pt>
                <c:pt idx="54">
                  <c:v>39387</c:v>
                </c:pt>
                <c:pt idx="55">
                  <c:v>39417</c:v>
                </c:pt>
                <c:pt idx="56">
                  <c:v>39448</c:v>
                </c:pt>
                <c:pt idx="57">
                  <c:v>39479</c:v>
                </c:pt>
                <c:pt idx="58">
                  <c:v>39508</c:v>
                </c:pt>
                <c:pt idx="59">
                  <c:v>39539</c:v>
                </c:pt>
                <c:pt idx="60">
                  <c:v>39569</c:v>
                </c:pt>
                <c:pt idx="61">
                  <c:v>39600</c:v>
                </c:pt>
                <c:pt idx="62">
                  <c:v>39630</c:v>
                </c:pt>
                <c:pt idx="63">
                  <c:v>39661</c:v>
                </c:pt>
                <c:pt idx="64">
                  <c:v>39692</c:v>
                </c:pt>
                <c:pt idx="65">
                  <c:v>39722</c:v>
                </c:pt>
                <c:pt idx="66">
                  <c:v>39753</c:v>
                </c:pt>
                <c:pt idx="67">
                  <c:v>39783</c:v>
                </c:pt>
                <c:pt idx="68">
                  <c:v>39814</c:v>
                </c:pt>
                <c:pt idx="69">
                  <c:v>39845</c:v>
                </c:pt>
                <c:pt idx="70">
                  <c:v>39873</c:v>
                </c:pt>
                <c:pt idx="71">
                  <c:v>39904</c:v>
                </c:pt>
                <c:pt idx="72">
                  <c:v>39934</c:v>
                </c:pt>
                <c:pt idx="73">
                  <c:v>39965</c:v>
                </c:pt>
                <c:pt idx="74">
                  <c:v>39995</c:v>
                </c:pt>
                <c:pt idx="75">
                  <c:v>40026</c:v>
                </c:pt>
                <c:pt idx="76">
                  <c:v>40057</c:v>
                </c:pt>
                <c:pt idx="77">
                  <c:v>40087</c:v>
                </c:pt>
                <c:pt idx="78">
                  <c:v>40118</c:v>
                </c:pt>
                <c:pt idx="79">
                  <c:v>40148</c:v>
                </c:pt>
                <c:pt idx="80">
                  <c:v>40179</c:v>
                </c:pt>
                <c:pt idx="81">
                  <c:v>40210</c:v>
                </c:pt>
                <c:pt idx="82">
                  <c:v>40238</c:v>
                </c:pt>
                <c:pt idx="83">
                  <c:v>40269</c:v>
                </c:pt>
                <c:pt idx="84">
                  <c:v>40299</c:v>
                </c:pt>
                <c:pt idx="85">
                  <c:v>40330</c:v>
                </c:pt>
                <c:pt idx="86">
                  <c:v>40360</c:v>
                </c:pt>
                <c:pt idx="87">
                  <c:v>40391</c:v>
                </c:pt>
                <c:pt idx="88">
                  <c:v>40422</c:v>
                </c:pt>
                <c:pt idx="89">
                  <c:v>40452</c:v>
                </c:pt>
                <c:pt idx="90">
                  <c:v>40483</c:v>
                </c:pt>
                <c:pt idx="91">
                  <c:v>40513</c:v>
                </c:pt>
                <c:pt idx="92">
                  <c:v>40544</c:v>
                </c:pt>
                <c:pt idx="93">
                  <c:v>40575</c:v>
                </c:pt>
                <c:pt idx="94">
                  <c:v>40603</c:v>
                </c:pt>
                <c:pt idx="95">
                  <c:v>40634</c:v>
                </c:pt>
                <c:pt idx="96">
                  <c:v>40664</c:v>
                </c:pt>
                <c:pt idx="97">
                  <c:v>40695</c:v>
                </c:pt>
                <c:pt idx="98">
                  <c:v>40725</c:v>
                </c:pt>
                <c:pt idx="99">
                  <c:v>40756</c:v>
                </c:pt>
                <c:pt idx="100">
                  <c:v>40787</c:v>
                </c:pt>
                <c:pt idx="101">
                  <c:v>40817</c:v>
                </c:pt>
                <c:pt idx="102">
                  <c:v>40848</c:v>
                </c:pt>
                <c:pt idx="103">
                  <c:v>40878</c:v>
                </c:pt>
                <c:pt idx="104">
                  <c:v>40909</c:v>
                </c:pt>
                <c:pt idx="105">
                  <c:v>40940</c:v>
                </c:pt>
                <c:pt idx="106">
                  <c:v>40969</c:v>
                </c:pt>
                <c:pt idx="107">
                  <c:v>41000</c:v>
                </c:pt>
                <c:pt idx="108">
                  <c:v>41030</c:v>
                </c:pt>
                <c:pt idx="109">
                  <c:v>41061</c:v>
                </c:pt>
                <c:pt idx="110">
                  <c:v>41091</c:v>
                </c:pt>
                <c:pt idx="111">
                  <c:v>41122</c:v>
                </c:pt>
                <c:pt idx="112">
                  <c:v>41153</c:v>
                </c:pt>
                <c:pt idx="113">
                  <c:v>41183</c:v>
                </c:pt>
                <c:pt idx="114">
                  <c:v>41214</c:v>
                </c:pt>
                <c:pt idx="115">
                  <c:v>41244</c:v>
                </c:pt>
                <c:pt idx="116">
                  <c:v>41275</c:v>
                </c:pt>
                <c:pt idx="117">
                  <c:v>41306</c:v>
                </c:pt>
                <c:pt idx="118">
                  <c:v>41334</c:v>
                </c:pt>
                <c:pt idx="119">
                  <c:v>41365</c:v>
                </c:pt>
                <c:pt idx="120">
                  <c:v>41395</c:v>
                </c:pt>
                <c:pt idx="121">
                  <c:v>41426</c:v>
                </c:pt>
                <c:pt idx="122">
                  <c:v>41456</c:v>
                </c:pt>
                <c:pt idx="123">
                  <c:v>41487</c:v>
                </c:pt>
                <c:pt idx="124">
                  <c:v>41518</c:v>
                </c:pt>
                <c:pt idx="125">
                  <c:v>41548</c:v>
                </c:pt>
                <c:pt idx="126">
                  <c:v>41579</c:v>
                </c:pt>
                <c:pt idx="127">
                  <c:v>41609</c:v>
                </c:pt>
                <c:pt idx="128">
                  <c:v>41640</c:v>
                </c:pt>
                <c:pt idx="129">
                  <c:v>41671</c:v>
                </c:pt>
                <c:pt idx="130">
                  <c:v>41699</c:v>
                </c:pt>
                <c:pt idx="131">
                  <c:v>41730</c:v>
                </c:pt>
                <c:pt idx="132">
                  <c:v>41760</c:v>
                </c:pt>
                <c:pt idx="133">
                  <c:v>41791</c:v>
                </c:pt>
                <c:pt idx="134">
                  <c:v>41821</c:v>
                </c:pt>
                <c:pt idx="135">
                  <c:v>41852</c:v>
                </c:pt>
                <c:pt idx="136">
                  <c:v>41883</c:v>
                </c:pt>
                <c:pt idx="137">
                  <c:v>41913</c:v>
                </c:pt>
                <c:pt idx="138">
                  <c:v>41944</c:v>
                </c:pt>
                <c:pt idx="139">
                  <c:v>41974</c:v>
                </c:pt>
              </c:strCache>
            </c:strRef>
          </c:cat>
          <c:val>
            <c:numRef>
              <c:f>Blad1!$B$160:$B$299</c:f>
              <c:numCache>
                <c:ptCount val="140"/>
                <c:pt idx="2">
                  <c:v>2861</c:v>
                </c:pt>
                <c:pt idx="3">
                  <c:v>8098</c:v>
                </c:pt>
                <c:pt idx="4">
                  <c:v>19840</c:v>
                </c:pt>
                <c:pt idx="5">
                  <c:v>40933</c:v>
                </c:pt>
                <c:pt idx="6">
                  <c:v>55610</c:v>
                </c:pt>
                <c:pt idx="7">
                  <c:v>84872</c:v>
                </c:pt>
                <c:pt idx="8">
                  <c:v>94573</c:v>
                </c:pt>
                <c:pt idx="9">
                  <c:v>106112</c:v>
                </c:pt>
                <c:pt idx="10">
                  <c:v>145928</c:v>
                </c:pt>
                <c:pt idx="11">
                  <c:v>163526</c:v>
                </c:pt>
                <c:pt idx="12">
                  <c:v>251277</c:v>
                </c:pt>
                <c:pt idx="13">
                  <c:v>267214</c:v>
                </c:pt>
                <c:pt idx="14">
                  <c:v>531017</c:v>
                </c:pt>
                <c:pt idx="15">
                  <c:v>138518</c:v>
                </c:pt>
                <c:pt idx="16">
                  <c:v>288717</c:v>
                </c:pt>
                <c:pt idx="17">
                  <c:v>423550</c:v>
                </c:pt>
                <c:pt idx="18">
                  <c:v>450632</c:v>
                </c:pt>
                <c:pt idx="19">
                  <c:v>664080</c:v>
                </c:pt>
                <c:pt idx="20">
                  <c:v>441426</c:v>
                </c:pt>
                <c:pt idx="21">
                  <c:v>495375</c:v>
                </c:pt>
                <c:pt idx="22">
                  <c:v>620020</c:v>
                </c:pt>
                <c:pt idx="23">
                  <c:v>653457</c:v>
                </c:pt>
                <c:pt idx="24">
                  <c:v>675083</c:v>
                </c:pt>
                <c:pt idx="25">
                  <c:v>733914</c:v>
                </c:pt>
                <c:pt idx="26">
                  <c:v>750634</c:v>
                </c:pt>
                <c:pt idx="27">
                  <c:v>687871</c:v>
                </c:pt>
                <c:pt idx="28">
                  <c:v>694823</c:v>
                </c:pt>
                <c:pt idx="29">
                  <c:v>954651</c:v>
                </c:pt>
                <c:pt idx="30">
                  <c:v>934506</c:v>
                </c:pt>
                <c:pt idx="31">
                  <c:v>1031229</c:v>
                </c:pt>
                <c:pt idx="32">
                  <c:v>1120880</c:v>
                </c:pt>
                <c:pt idx="33">
                  <c:v>1043023</c:v>
                </c:pt>
                <c:pt idx="34">
                  <c:v>1508834</c:v>
                </c:pt>
                <c:pt idx="35">
                  <c:v>1312063</c:v>
                </c:pt>
                <c:pt idx="36">
                  <c:v>1451483</c:v>
                </c:pt>
                <c:pt idx="37">
                  <c:v>1509483</c:v>
                </c:pt>
                <c:pt idx="38">
                  <c:v>1467738</c:v>
                </c:pt>
                <c:pt idx="39">
                  <c:v>1390271</c:v>
                </c:pt>
                <c:pt idx="40">
                  <c:v>1387720</c:v>
                </c:pt>
                <c:pt idx="41">
                  <c:v>1807220</c:v>
                </c:pt>
                <c:pt idx="42">
                  <c:v>1807065</c:v>
                </c:pt>
                <c:pt idx="43">
                  <c:v>1711730</c:v>
                </c:pt>
                <c:pt idx="44">
                  <c:v>2284688</c:v>
                </c:pt>
                <c:pt idx="45">
                  <c:v>1641312</c:v>
                </c:pt>
                <c:pt idx="46">
                  <c:v>2090253</c:v>
                </c:pt>
                <c:pt idx="47">
                  <c:v>1923780</c:v>
                </c:pt>
                <c:pt idx="48">
                  <c:v>2170305</c:v>
                </c:pt>
                <c:pt idx="49">
                  <c:v>2179973</c:v>
                </c:pt>
                <c:pt idx="50">
                  <c:v>2306857</c:v>
                </c:pt>
                <c:pt idx="51">
                  <c:v>1918134</c:v>
                </c:pt>
                <c:pt idx="52">
                  <c:v>1877647</c:v>
                </c:pt>
                <c:pt idx="53">
                  <c:v>2646231</c:v>
                </c:pt>
                <c:pt idx="54">
                  <c:v>2061873</c:v>
                </c:pt>
                <c:pt idx="55">
                  <c:v>3006633</c:v>
                </c:pt>
                <c:pt idx="56">
                  <c:v>1993211</c:v>
                </c:pt>
                <c:pt idx="57">
                  <c:v>2537373</c:v>
                </c:pt>
                <c:pt idx="58">
                  <c:v>3011762</c:v>
                </c:pt>
                <c:pt idx="59">
                  <c:v>3059949</c:v>
                </c:pt>
                <c:pt idx="60">
                  <c:v>2483754</c:v>
                </c:pt>
                <c:pt idx="61">
                  <c:v>3024440</c:v>
                </c:pt>
                <c:pt idx="62">
                  <c:v>3191769</c:v>
                </c:pt>
                <c:pt idx="63">
                  <c:v>2477550</c:v>
                </c:pt>
                <c:pt idx="64">
                  <c:v>2485708</c:v>
                </c:pt>
                <c:pt idx="65">
                  <c:v>3018363</c:v>
                </c:pt>
                <c:pt idx="66">
                  <c:v>2892918</c:v>
                </c:pt>
                <c:pt idx="67">
                  <c:v>3588900</c:v>
                </c:pt>
                <c:pt idx="68">
                  <c:v>2537856</c:v>
                </c:pt>
                <c:pt idx="69">
                  <c:v>3210265</c:v>
                </c:pt>
                <c:pt idx="70">
                  <c:v>3125129</c:v>
                </c:pt>
                <c:pt idx="71">
                  <c:v>3725552</c:v>
                </c:pt>
                <c:pt idx="72">
                  <c:v>3135487</c:v>
                </c:pt>
                <c:pt idx="73">
                  <c:v>3647219</c:v>
                </c:pt>
                <c:pt idx="74">
                  <c:v>3934735</c:v>
                </c:pt>
                <c:pt idx="75">
                  <c:v>2817623</c:v>
                </c:pt>
                <c:pt idx="76">
                  <c:v>3295485</c:v>
                </c:pt>
                <c:pt idx="77">
                  <c:v>3760391</c:v>
                </c:pt>
                <c:pt idx="78">
                  <c:v>3497853</c:v>
                </c:pt>
                <c:pt idx="79">
                  <c:v>3594644</c:v>
                </c:pt>
                <c:pt idx="80">
                  <c:v>3489724</c:v>
                </c:pt>
                <c:pt idx="81">
                  <c:v>3587146</c:v>
                </c:pt>
                <c:pt idx="82">
                  <c:v>4357417</c:v>
                </c:pt>
                <c:pt idx="83">
                  <c:v>3783196</c:v>
                </c:pt>
                <c:pt idx="84">
                  <c:v>4144725</c:v>
                </c:pt>
                <c:pt idx="85">
                  <c:v>4239094</c:v>
                </c:pt>
                <c:pt idx="86">
                  <c:v>3923127</c:v>
                </c:pt>
                <c:pt idx="87">
                  <c:v>3536208</c:v>
                </c:pt>
                <c:pt idx="88">
                  <c:v>3491409</c:v>
                </c:pt>
                <c:pt idx="89">
                  <c:v>4414914</c:v>
                </c:pt>
                <c:pt idx="90">
                  <c:v>3943811</c:v>
                </c:pt>
                <c:pt idx="91">
                  <c:v>4641414</c:v>
                </c:pt>
                <c:pt idx="92">
                  <c:v>3752892</c:v>
                </c:pt>
                <c:pt idx="93">
                  <c:v>3905599</c:v>
                </c:pt>
                <c:pt idx="94">
                  <c:v>5078825</c:v>
                </c:pt>
                <c:pt idx="95">
                  <c:v>4214724</c:v>
                </c:pt>
                <c:pt idx="96">
                  <c:v>4944916</c:v>
                </c:pt>
                <c:pt idx="97">
                  <c:v>4135492</c:v>
                </c:pt>
                <c:pt idx="98">
                  <c:v>4192820</c:v>
                </c:pt>
                <c:pt idx="99">
                  <c:v>3603051</c:v>
                </c:pt>
                <c:pt idx="100">
                  <c:v>4186056</c:v>
                </c:pt>
                <c:pt idx="101">
                  <c:v>4808226</c:v>
                </c:pt>
                <c:pt idx="102">
                  <c:v>4543459</c:v>
                </c:pt>
                <c:pt idx="103">
                  <c:v>5085565</c:v>
                </c:pt>
                <c:pt idx="104">
                  <c:v>4278523</c:v>
                </c:pt>
                <c:pt idx="105">
                  <c:v>4686612</c:v>
                </c:pt>
                <c:pt idx="106">
                  <c:v>5037245</c:v>
                </c:pt>
                <c:pt idx="107">
                  <c:v>4961319</c:v>
                </c:pt>
                <c:pt idx="108">
                  <c:v>4525926</c:v>
                </c:pt>
                <c:pt idx="109">
                  <c:v>4870008</c:v>
                </c:pt>
                <c:pt idx="110">
                  <c:v>5126611</c:v>
                </c:pt>
                <c:pt idx="111">
                  <c:v>3906419</c:v>
                </c:pt>
                <c:pt idx="112">
                  <c:v>4501954</c:v>
                </c:pt>
                <c:pt idx="113">
                  <c:v>5210162</c:v>
                </c:pt>
                <c:pt idx="114">
                  <c:v>5076861</c:v>
                </c:pt>
                <c:pt idx="115">
                  <c:v>4925783</c:v>
                </c:pt>
                <c:pt idx="116">
                  <c:v>4812081</c:v>
                </c:pt>
                <c:pt idx="117">
                  <c:v>4991821</c:v>
                </c:pt>
                <c:pt idx="118">
                  <c:v>5457933</c:v>
                </c:pt>
                <c:pt idx="119">
                  <c:v>5362312</c:v>
                </c:pt>
                <c:pt idx="120">
                  <c:v>5138673</c:v>
                </c:pt>
                <c:pt idx="121">
                  <c:v>5134716</c:v>
                </c:pt>
                <c:pt idx="122">
                  <c:v>5543764</c:v>
                </c:pt>
                <c:pt idx="123">
                  <c:v>3877619</c:v>
                </c:pt>
                <c:pt idx="124">
                  <c:v>4651413</c:v>
                </c:pt>
                <c:pt idx="125">
                  <c:v>5713868</c:v>
                </c:pt>
                <c:pt idx="126">
                  <c:v>4910718</c:v>
                </c:pt>
                <c:pt idx="127">
                  <c:v>5408443</c:v>
                </c:pt>
                <c:pt idx="128">
                  <c:v>4832113</c:v>
                </c:pt>
                <c:pt idx="129">
                  <c:v>5070526</c:v>
                </c:pt>
                <c:pt idx="130">
                  <c:v>5483192</c:v>
                </c:pt>
                <c:pt idx="131">
                  <c:v>5353173</c:v>
                </c:pt>
                <c:pt idx="132">
                  <c:v>5546924</c:v>
                </c:pt>
                <c:pt idx="133">
                  <c:v>5243355</c:v>
                </c:pt>
                <c:pt idx="134">
                  <c:v>5155381</c:v>
                </c:pt>
                <c:pt idx="135">
                  <c:v>4141524</c:v>
                </c:pt>
                <c:pt idx="136">
                  <c:v>4518463</c:v>
                </c:pt>
                <c:pt idx="137">
                  <c:v>5818456</c:v>
                </c:pt>
                <c:pt idx="138">
                  <c:v>4938455</c:v>
                </c:pt>
                <c:pt idx="139">
                  <c:v>5069495</c:v>
                </c:pt>
              </c:numCache>
            </c:numRef>
          </c:val>
          <c:smooth val="0"/>
        </c:ser>
        <c:ser>
          <c:idx val="2"/>
          <c:order val="1"/>
          <c:tx>
            <c:v>Waals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Blad1!$A$160:$A$299</c:f>
              <c:strCache>
                <c:ptCount val="140"/>
                <c:pt idx="0">
                  <c:v>37742</c:v>
                </c:pt>
                <c:pt idx="1">
                  <c:v>37773</c:v>
                </c:pt>
                <c:pt idx="2">
                  <c:v>37803</c:v>
                </c:pt>
                <c:pt idx="3">
                  <c:v>37834</c:v>
                </c:pt>
                <c:pt idx="4">
                  <c:v>37865</c:v>
                </c:pt>
                <c:pt idx="5">
                  <c:v>37895</c:v>
                </c:pt>
                <c:pt idx="6">
                  <c:v>37926</c:v>
                </c:pt>
                <c:pt idx="7">
                  <c:v>37956</c:v>
                </c:pt>
                <c:pt idx="8">
                  <c:v>37987</c:v>
                </c:pt>
                <c:pt idx="9">
                  <c:v>38018</c:v>
                </c:pt>
                <c:pt idx="10">
                  <c:v>38047</c:v>
                </c:pt>
                <c:pt idx="11">
                  <c:v>38078</c:v>
                </c:pt>
                <c:pt idx="12">
                  <c:v>38108</c:v>
                </c:pt>
                <c:pt idx="13">
                  <c:v>38139</c:v>
                </c:pt>
                <c:pt idx="14">
                  <c:v>38169</c:v>
                </c:pt>
                <c:pt idx="15">
                  <c:v>38200</c:v>
                </c:pt>
                <c:pt idx="16">
                  <c:v>38231</c:v>
                </c:pt>
                <c:pt idx="17">
                  <c:v>38261</c:v>
                </c:pt>
                <c:pt idx="18">
                  <c:v>38292</c:v>
                </c:pt>
                <c:pt idx="19">
                  <c:v>38322</c:v>
                </c:pt>
                <c:pt idx="20">
                  <c:v>38353</c:v>
                </c:pt>
                <c:pt idx="21">
                  <c:v>38384</c:v>
                </c:pt>
                <c:pt idx="22">
                  <c:v>38412</c:v>
                </c:pt>
                <c:pt idx="23">
                  <c:v>38443</c:v>
                </c:pt>
                <c:pt idx="24">
                  <c:v>38473</c:v>
                </c:pt>
                <c:pt idx="25">
                  <c:v>38504</c:v>
                </c:pt>
                <c:pt idx="26">
                  <c:v>38534</c:v>
                </c:pt>
                <c:pt idx="27">
                  <c:v>38565</c:v>
                </c:pt>
                <c:pt idx="28">
                  <c:v>38596</c:v>
                </c:pt>
                <c:pt idx="29">
                  <c:v>38626</c:v>
                </c:pt>
                <c:pt idx="30">
                  <c:v>38657</c:v>
                </c:pt>
                <c:pt idx="31">
                  <c:v>38687</c:v>
                </c:pt>
                <c:pt idx="32">
                  <c:v>38718</c:v>
                </c:pt>
                <c:pt idx="33">
                  <c:v>38749</c:v>
                </c:pt>
                <c:pt idx="34">
                  <c:v>38777</c:v>
                </c:pt>
                <c:pt idx="35">
                  <c:v>38808</c:v>
                </c:pt>
                <c:pt idx="36">
                  <c:v>38838</c:v>
                </c:pt>
                <c:pt idx="37">
                  <c:v>38869</c:v>
                </c:pt>
                <c:pt idx="38">
                  <c:v>38899</c:v>
                </c:pt>
                <c:pt idx="39">
                  <c:v>38930</c:v>
                </c:pt>
                <c:pt idx="40">
                  <c:v>38961</c:v>
                </c:pt>
                <c:pt idx="41">
                  <c:v>38991</c:v>
                </c:pt>
                <c:pt idx="42">
                  <c:v>39022</c:v>
                </c:pt>
                <c:pt idx="43">
                  <c:v>39052</c:v>
                </c:pt>
                <c:pt idx="44">
                  <c:v>39083</c:v>
                </c:pt>
                <c:pt idx="45">
                  <c:v>39114</c:v>
                </c:pt>
                <c:pt idx="46">
                  <c:v>39142</c:v>
                </c:pt>
                <c:pt idx="47">
                  <c:v>39173</c:v>
                </c:pt>
                <c:pt idx="48">
                  <c:v>39203</c:v>
                </c:pt>
                <c:pt idx="49">
                  <c:v>39234</c:v>
                </c:pt>
                <c:pt idx="50">
                  <c:v>39264</c:v>
                </c:pt>
                <c:pt idx="51">
                  <c:v>39295</c:v>
                </c:pt>
                <c:pt idx="52">
                  <c:v>39326</c:v>
                </c:pt>
                <c:pt idx="53">
                  <c:v>39356</c:v>
                </c:pt>
                <c:pt idx="54">
                  <c:v>39387</c:v>
                </c:pt>
                <c:pt idx="55">
                  <c:v>39417</c:v>
                </c:pt>
                <c:pt idx="56">
                  <c:v>39448</c:v>
                </c:pt>
                <c:pt idx="57">
                  <c:v>39479</c:v>
                </c:pt>
                <c:pt idx="58">
                  <c:v>39508</c:v>
                </c:pt>
                <c:pt idx="59">
                  <c:v>39539</c:v>
                </c:pt>
                <c:pt idx="60">
                  <c:v>39569</c:v>
                </c:pt>
                <c:pt idx="61">
                  <c:v>39600</c:v>
                </c:pt>
                <c:pt idx="62">
                  <c:v>39630</c:v>
                </c:pt>
                <c:pt idx="63">
                  <c:v>39661</c:v>
                </c:pt>
                <c:pt idx="64">
                  <c:v>39692</c:v>
                </c:pt>
                <c:pt idx="65">
                  <c:v>39722</c:v>
                </c:pt>
                <c:pt idx="66">
                  <c:v>39753</c:v>
                </c:pt>
                <c:pt idx="67">
                  <c:v>39783</c:v>
                </c:pt>
                <c:pt idx="68">
                  <c:v>39814</c:v>
                </c:pt>
                <c:pt idx="69">
                  <c:v>39845</c:v>
                </c:pt>
                <c:pt idx="70">
                  <c:v>39873</c:v>
                </c:pt>
                <c:pt idx="71">
                  <c:v>39904</c:v>
                </c:pt>
                <c:pt idx="72">
                  <c:v>39934</c:v>
                </c:pt>
                <c:pt idx="73">
                  <c:v>39965</c:v>
                </c:pt>
                <c:pt idx="74">
                  <c:v>39995</c:v>
                </c:pt>
                <c:pt idx="75">
                  <c:v>40026</c:v>
                </c:pt>
                <c:pt idx="76">
                  <c:v>40057</c:v>
                </c:pt>
                <c:pt idx="77">
                  <c:v>40087</c:v>
                </c:pt>
                <c:pt idx="78">
                  <c:v>40118</c:v>
                </c:pt>
                <c:pt idx="79">
                  <c:v>40148</c:v>
                </c:pt>
                <c:pt idx="80">
                  <c:v>40179</c:v>
                </c:pt>
                <c:pt idx="81">
                  <c:v>40210</c:v>
                </c:pt>
                <c:pt idx="82">
                  <c:v>40238</c:v>
                </c:pt>
                <c:pt idx="83">
                  <c:v>40269</c:v>
                </c:pt>
                <c:pt idx="84">
                  <c:v>40299</c:v>
                </c:pt>
                <c:pt idx="85">
                  <c:v>40330</c:v>
                </c:pt>
                <c:pt idx="86">
                  <c:v>40360</c:v>
                </c:pt>
                <c:pt idx="87">
                  <c:v>40391</c:v>
                </c:pt>
                <c:pt idx="88">
                  <c:v>40422</c:v>
                </c:pt>
                <c:pt idx="89">
                  <c:v>40452</c:v>
                </c:pt>
                <c:pt idx="90">
                  <c:v>40483</c:v>
                </c:pt>
                <c:pt idx="91">
                  <c:v>40513</c:v>
                </c:pt>
                <c:pt idx="92">
                  <c:v>40544</c:v>
                </c:pt>
                <c:pt idx="93">
                  <c:v>40575</c:v>
                </c:pt>
                <c:pt idx="94">
                  <c:v>40603</c:v>
                </c:pt>
                <c:pt idx="95">
                  <c:v>40634</c:v>
                </c:pt>
                <c:pt idx="96">
                  <c:v>40664</c:v>
                </c:pt>
                <c:pt idx="97">
                  <c:v>40695</c:v>
                </c:pt>
                <c:pt idx="98">
                  <c:v>40725</c:v>
                </c:pt>
                <c:pt idx="99">
                  <c:v>40756</c:v>
                </c:pt>
                <c:pt idx="100">
                  <c:v>40787</c:v>
                </c:pt>
                <c:pt idx="101">
                  <c:v>40817</c:v>
                </c:pt>
                <c:pt idx="102">
                  <c:v>40848</c:v>
                </c:pt>
                <c:pt idx="103">
                  <c:v>40878</c:v>
                </c:pt>
                <c:pt idx="104">
                  <c:v>40909</c:v>
                </c:pt>
                <c:pt idx="105">
                  <c:v>40940</c:v>
                </c:pt>
                <c:pt idx="106">
                  <c:v>40969</c:v>
                </c:pt>
                <c:pt idx="107">
                  <c:v>41000</c:v>
                </c:pt>
                <c:pt idx="108">
                  <c:v>41030</c:v>
                </c:pt>
                <c:pt idx="109">
                  <c:v>41061</c:v>
                </c:pt>
                <c:pt idx="110">
                  <c:v>41091</c:v>
                </c:pt>
                <c:pt idx="111">
                  <c:v>41122</c:v>
                </c:pt>
                <c:pt idx="112">
                  <c:v>41153</c:v>
                </c:pt>
                <c:pt idx="113">
                  <c:v>41183</c:v>
                </c:pt>
                <c:pt idx="114">
                  <c:v>41214</c:v>
                </c:pt>
                <c:pt idx="115">
                  <c:v>41244</c:v>
                </c:pt>
                <c:pt idx="116">
                  <c:v>41275</c:v>
                </c:pt>
                <c:pt idx="117">
                  <c:v>41306</c:v>
                </c:pt>
                <c:pt idx="118">
                  <c:v>41334</c:v>
                </c:pt>
                <c:pt idx="119">
                  <c:v>41365</c:v>
                </c:pt>
                <c:pt idx="120">
                  <c:v>41395</c:v>
                </c:pt>
                <c:pt idx="121">
                  <c:v>41426</c:v>
                </c:pt>
                <c:pt idx="122">
                  <c:v>41456</c:v>
                </c:pt>
                <c:pt idx="123">
                  <c:v>41487</c:v>
                </c:pt>
                <c:pt idx="124">
                  <c:v>41518</c:v>
                </c:pt>
                <c:pt idx="125">
                  <c:v>41548</c:v>
                </c:pt>
                <c:pt idx="126">
                  <c:v>41579</c:v>
                </c:pt>
                <c:pt idx="127">
                  <c:v>41609</c:v>
                </c:pt>
                <c:pt idx="128">
                  <c:v>41640</c:v>
                </c:pt>
                <c:pt idx="129">
                  <c:v>41671</c:v>
                </c:pt>
                <c:pt idx="130">
                  <c:v>41699</c:v>
                </c:pt>
                <c:pt idx="131">
                  <c:v>41730</c:v>
                </c:pt>
                <c:pt idx="132">
                  <c:v>41760</c:v>
                </c:pt>
                <c:pt idx="133">
                  <c:v>41791</c:v>
                </c:pt>
                <c:pt idx="134">
                  <c:v>41821</c:v>
                </c:pt>
                <c:pt idx="135">
                  <c:v>41852</c:v>
                </c:pt>
                <c:pt idx="136">
                  <c:v>41883</c:v>
                </c:pt>
                <c:pt idx="137">
                  <c:v>41913</c:v>
                </c:pt>
                <c:pt idx="138">
                  <c:v>41944</c:v>
                </c:pt>
                <c:pt idx="139">
                  <c:v>41974</c:v>
                </c:pt>
              </c:strCache>
            </c:strRef>
          </c:cat>
          <c:val>
            <c:numRef>
              <c:f>Blad1!$D$160:$D$299</c:f>
              <c:numCache>
                <c:ptCount val="140"/>
                <c:pt idx="7">
                  <c:v>10722</c:v>
                </c:pt>
                <c:pt idx="8">
                  <c:v>11736</c:v>
                </c:pt>
                <c:pt idx="9">
                  <c:v>14692</c:v>
                </c:pt>
                <c:pt idx="10">
                  <c:v>30952</c:v>
                </c:pt>
                <c:pt idx="11">
                  <c:v>33720</c:v>
                </c:pt>
                <c:pt idx="12">
                  <c:v>51814</c:v>
                </c:pt>
                <c:pt idx="13">
                  <c:v>77065</c:v>
                </c:pt>
                <c:pt idx="14">
                  <c:v>116127</c:v>
                </c:pt>
                <c:pt idx="15">
                  <c:v>59758</c:v>
                </c:pt>
                <c:pt idx="16">
                  <c:v>89328</c:v>
                </c:pt>
                <c:pt idx="17">
                  <c:v>126330</c:v>
                </c:pt>
                <c:pt idx="18">
                  <c:v>137058</c:v>
                </c:pt>
                <c:pt idx="19">
                  <c:v>229074</c:v>
                </c:pt>
                <c:pt idx="20">
                  <c:v>160916</c:v>
                </c:pt>
                <c:pt idx="21">
                  <c:v>179953</c:v>
                </c:pt>
                <c:pt idx="22">
                  <c:v>250801</c:v>
                </c:pt>
                <c:pt idx="23">
                  <c:v>234313</c:v>
                </c:pt>
                <c:pt idx="24">
                  <c:v>250227</c:v>
                </c:pt>
                <c:pt idx="25">
                  <c:v>287720</c:v>
                </c:pt>
                <c:pt idx="26">
                  <c:v>287261</c:v>
                </c:pt>
                <c:pt idx="27">
                  <c:v>272500</c:v>
                </c:pt>
                <c:pt idx="28">
                  <c:v>273158</c:v>
                </c:pt>
                <c:pt idx="29">
                  <c:v>332686</c:v>
                </c:pt>
                <c:pt idx="30">
                  <c:v>341599</c:v>
                </c:pt>
                <c:pt idx="31">
                  <c:v>400367</c:v>
                </c:pt>
                <c:pt idx="32">
                  <c:v>411362</c:v>
                </c:pt>
                <c:pt idx="33">
                  <c:v>395337</c:v>
                </c:pt>
                <c:pt idx="34">
                  <c:v>518346</c:v>
                </c:pt>
                <c:pt idx="35">
                  <c:v>431727</c:v>
                </c:pt>
                <c:pt idx="36">
                  <c:v>543054</c:v>
                </c:pt>
                <c:pt idx="37">
                  <c:v>512969</c:v>
                </c:pt>
                <c:pt idx="38">
                  <c:v>525023</c:v>
                </c:pt>
                <c:pt idx="39">
                  <c:v>539142</c:v>
                </c:pt>
                <c:pt idx="40">
                  <c:v>522135</c:v>
                </c:pt>
                <c:pt idx="41">
                  <c:v>656684</c:v>
                </c:pt>
                <c:pt idx="42">
                  <c:v>679553</c:v>
                </c:pt>
                <c:pt idx="43">
                  <c:v>696361</c:v>
                </c:pt>
                <c:pt idx="44">
                  <c:v>882820</c:v>
                </c:pt>
                <c:pt idx="45">
                  <c:v>658588</c:v>
                </c:pt>
                <c:pt idx="46">
                  <c:v>783318</c:v>
                </c:pt>
                <c:pt idx="47">
                  <c:v>747315</c:v>
                </c:pt>
                <c:pt idx="48">
                  <c:v>827784</c:v>
                </c:pt>
                <c:pt idx="49">
                  <c:v>861763</c:v>
                </c:pt>
                <c:pt idx="50">
                  <c:v>949267</c:v>
                </c:pt>
                <c:pt idx="51">
                  <c:v>949267</c:v>
                </c:pt>
                <c:pt idx="52">
                  <c:v>792368</c:v>
                </c:pt>
                <c:pt idx="53">
                  <c:v>1072494</c:v>
                </c:pt>
                <c:pt idx="54">
                  <c:v>831989</c:v>
                </c:pt>
                <c:pt idx="55">
                  <c:v>1267247</c:v>
                </c:pt>
                <c:pt idx="56">
                  <c:v>798649</c:v>
                </c:pt>
                <c:pt idx="57">
                  <c:v>1155289</c:v>
                </c:pt>
                <c:pt idx="58">
                  <c:v>1228175</c:v>
                </c:pt>
                <c:pt idx="59">
                  <c:v>1256678</c:v>
                </c:pt>
                <c:pt idx="60">
                  <c:v>1008234</c:v>
                </c:pt>
                <c:pt idx="61">
                  <c:v>1293010</c:v>
                </c:pt>
                <c:pt idx="62">
                  <c:v>1257856</c:v>
                </c:pt>
                <c:pt idx="63">
                  <c:v>1117801</c:v>
                </c:pt>
                <c:pt idx="64">
                  <c:v>1163470</c:v>
                </c:pt>
                <c:pt idx="65">
                  <c:v>1528439</c:v>
                </c:pt>
                <c:pt idx="66">
                  <c:v>1348179</c:v>
                </c:pt>
                <c:pt idx="67">
                  <c:v>1564894</c:v>
                </c:pt>
                <c:pt idx="68">
                  <c:v>1236161</c:v>
                </c:pt>
                <c:pt idx="69">
                  <c:v>1447714</c:v>
                </c:pt>
                <c:pt idx="70">
                  <c:v>1480240</c:v>
                </c:pt>
                <c:pt idx="71">
                  <c:v>1584721</c:v>
                </c:pt>
                <c:pt idx="72">
                  <c:v>1430569</c:v>
                </c:pt>
                <c:pt idx="73">
                  <c:v>1632582</c:v>
                </c:pt>
                <c:pt idx="74">
                  <c:v>1475658</c:v>
                </c:pt>
                <c:pt idx="75">
                  <c:v>1405832</c:v>
                </c:pt>
                <c:pt idx="76">
                  <c:v>1552812</c:v>
                </c:pt>
                <c:pt idx="77">
                  <c:v>1636414</c:v>
                </c:pt>
                <c:pt idx="78">
                  <c:v>1590628</c:v>
                </c:pt>
                <c:pt idx="79">
                  <c:v>1554640</c:v>
                </c:pt>
                <c:pt idx="80">
                  <c:v>1653120</c:v>
                </c:pt>
                <c:pt idx="81">
                  <c:v>1510425</c:v>
                </c:pt>
                <c:pt idx="82">
                  <c:v>1857904</c:v>
                </c:pt>
                <c:pt idx="83">
                  <c:v>1699788</c:v>
                </c:pt>
                <c:pt idx="84">
                  <c:v>1838479</c:v>
                </c:pt>
                <c:pt idx="85">
                  <c:v>1935841</c:v>
                </c:pt>
                <c:pt idx="86">
                  <c:v>1701115</c:v>
                </c:pt>
                <c:pt idx="87">
                  <c:v>1655066</c:v>
                </c:pt>
                <c:pt idx="88">
                  <c:v>1623073</c:v>
                </c:pt>
                <c:pt idx="89">
                  <c:v>1966940</c:v>
                </c:pt>
                <c:pt idx="90">
                  <c:v>1744415</c:v>
                </c:pt>
                <c:pt idx="91">
                  <c:v>1982454</c:v>
                </c:pt>
                <c:pt idx="92">
                  <c:v>1737637</c:v>
                </c:pt>
                <c:pt idx="93">
                  <c:v>1783254</c:v>
                </c:pt>
                <c:pt idx="94">
                  <c:v>2247148</c:v>
                </c:pt>
                <c:pt idx="95">
                  <c:v>1858905</c:v>
                </c:pt>
                <c:pt idx="96">
                  <c:v>2204726</c:v>
                </c:pt>
                <c:pt idx="97">
                  <c:v>1886069</c:v>
                </c:pt>
                <c:pt idx="98">
                  <c:v>1869320</c:v>
                </c:pt>
                <c:pt idx="99">
                  <c:v>1715181</c:v>
                </c:pt>
                <c:pt idx="100">
                  <c:v>1905743</c:v>
                </c:pt>
                <c:pt idx="101">
                  <c:v>2137158</c:v>
                </c:pt>
                <c:pt idx="102">
                  <c:v>2005958</c:v>
                </c:pt>
                <c:pt idx="103">
                  <c:v>2231235</c:v>
                </c:pt>
                <c:pt idx="104">
                  <c:v>2008046</c:v>
                </c:pt>
                <c:pt idx="105">
                  <c:v>2033012</c:v>
                </c:pt>
                <c:pt idx="106">
                  <c:v>2194824</c:v>
                </c:pt>
                <c:pt idx="107">
                  <c:v>2164955</c:v>
                </c:pt>
                <c:pt idx="108">
                  <c:v>1965858</c:v>
                </c:pt>
                <c:pt idx="109">
                  <c:v>2170841</c:v>
                </c:pt>
                <c:pt idx="110">
                  <c:v>2210943</c:v>
                </c:pt>
                <c:pt idx="111">
                  <c:v>1782136</c:v>
                </c:pt>
                <c:pt idx="112">
                  <c:v>2012276</c:v>
                </c:pt>
                <c:pt idx="113">
                  <c:v>2355430</c:v>
                </c:pt>
                <c:pt idx="114">
                  <c:v>2137979</c:v>
                </c:pt>
                <c:pt idx="115">
                  <c:v>2097779</c:v>
                </c:pt>
                <c:pt idx="116">
                  <c:v>2248641</c:v>
                </c:pt>
                <c:pt idx="117">
                  <c:v>2060019</c:v>
                </c:pt>
                <c:pt idx="118">
                  <c:v>2334710</c:v>
                </c:pt>
                <c:pt idx="119">
                  <c:v>2318427</c:v>
                </c:pt>
                <c:pt idx="120">
                  <c:v>2095319</c:v>
                </c:pt>
                <c:pt idx="121">
                  <c:v>2291211</c:v>
                </c:pt>
                <c:pt idx="122">
                  <c:v>2311925</c:v>
                </c:pt>
                <c:pt idx="123">
                  <c:v>1725190</c:v>
                </c:pt>
                <c:pt idx="124">
                  <c:v>2504300</c:v>
                </c:pt>
                <c:pt idx="125">
                  <c:v>2406852</c:v>
                </c:pt>
                <c:pt idx="126">
                  <c:v>2050937</c:v>
                </c:pt>
                <c:pt idx="127">
                  <c:v>2208942</c:v>
                </c:pt>
                <c:pt idx="128">
                  <c:v>2115472</c:v>
                </c:pt>
                <c:pt idx="129">
                  <c:v>2058958</c:v>
                </c:pt>
                <c:pt idx="130">
                  <c:v>2331155</c:v>
                </c:pt>
                <c:pt idx="131">
                  <c:v>2185938</c:v>
                </c:pt>
                <c:pt idx="132">
                  <c:v>2248961</c:v>
                </c:pt>
                <c:pt idx="133">
                  <c:v>2223361</c:v>
                </c:pt>
                <c:pt idx="134">
                  <c:v>2054751</c:v>
                </c:pt>
                <c:pt idx="135">
                  <c:v>1742134</c:v>
                </c:pt>
                <c:pt idx="136">
                  <c:v>1821715</c:v>
                </c:pt>
                <c:pt idx="137">
                  <c:v>2326476</c:v>
                </c:pt>
                <c:pt idx="138">
                  <c:v>1939054</c:v>
                </c:pt>
                <c:pt idx="139">
                  <c:v>1963735</c:v>
                </c:pt>
              </c:numCache>
            </c:numRef>
          </c:val>
          <c:smooth val="0"/>
        </c:ser>
        <c:ser>
          <c:idx val="1"/>
          <c:order val="2"/>
          <c:tx>
            <c:v>Brussel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Blad1!$A$160:$A$299</c:f>
              <c:strCache>
                <c:ptCount val="140"/>
                <c:pt idx="0">
                  <c:v>37742</c:v>
                </c:pt>
                <c:pt idx="1">
                  <c:v>37773</c:v>
                </c:pt>
                <c:pt idx="2">
                  <c:v>37803</c:v>
                </c:pt>
                <c:pt idx="3">
                  <c:v>37834</c:v>
                </c:pt>
                <c:pt idx="4">
                  <c:v>37865</c:v>
                </c:pt>
                <c:pt idx="5">
                  <c:v>37895</c:v>
                </c:pt>
                <c:pt idx="6">
                  <c:v>37926</c:v>
                </c:pt>
                <c:pt idx="7">
                  <c:v>37956</c:v>
                </c:pt>
                <c:pt idx="8">
                  <c:v>37987</c:v>
                </c:pt>
                <c:pt idx="9">
                  <c:v>38018</c:v>
                </c:pt>
                <c:pt idx="10">
                  <c:v>38047</c:v>
                </c:pt>
                <c:pt idx="11">
                  <c:v>38078</c:v>
                </c:pt>
                <c:pt idx="12">
                  <c:v>38108</c:v>
                </c:pt>
                <c:pt idx="13">
                  <c:v>38139</c:v>
                </c:pt>
                <c:pt idx="14">
                  <c:v>38169</c:v>
                </c:pt>
                <c:pt idx="15">
                  <c:v>38200</c:v>
                </c:pt>
                <c:pt idx="16">
                  <c:v>38231</c:v>
                </c:pt>
                <c:pt idx="17">
                  <c:v>38261</c:v>
                </c:pt>
                <c:pt idx="18">
                  <c:v>38292</c:v>
                </c:pt>
                <c:pt idx="19">
                  <c:v>38322</c:v>
                </c:pt>
                <c:pt idx="20">
                  <c:v>38353</c:v>
                </c:pt>
                <c:pt idx="21">
                  <c:v>38384</c:v>
                </c:pt>
                <c:pt idx="22">
                  <c:v>38412</c:v>
                </c:pt>
                <c:pt idx="23">
                  <c:v>38443</c:v>
                </c:pt>
                <c:pt idx="24">
                  <c:v>38473</c:v>
                </c:pt>
                <c:pt idx="25">
                  <c:v>38504</c:v>
                </c:pt>
                <c:pt idx="26">
                  <c:v>38534</c:v>
                </c:pt>
                <c:pt idx="27">
                  <c:v>38565</c:v>
                </c:pt>
                <c:pt idx="28">
                  <c:v>38596</c:v>
                </c:pt>
                <c:pt idx="29">
                  <c:v>38626</c:v>
                </c:pt>
                <c:pt idx="30">
                  <c:v>38657</c:v>
                </c:pt>
                <c:pt idx="31">
                  <c:v>38687</c:v>
                </c:pt>
                <c:pt idx="32">
                  <c:v>38718</c:v>
                </c:pt>
                <c:pt idx="33">
                  <c:v>38749</c:v>
                </c:pt>
                <c:pt idx="34">
                  <c:v>38777</c:v>
                </c:pt>
                <c:pt idx="35">
                  <c:v>38808</c:v>
                </c:pt>
                <c:pt idx="36">
                  <c:v>38838</c:v>
                </c:pt>
                <c:pt idx="37">
                  <c:v>38869</c:v>
                </c:pt>
                <c:pt idx="38">
                  <c:v>38899</c:v>
                </c:pt>
                <c:pt idx="39">
                  <c:v>38930</c:v>
                </c:pt>
                <c:pt idx="40">
                  <c:v>38961</c:v>
                </c:pt>
                <c:pt idx="41">
                  <c:v>38991</c:v>
                </c:pt>
                <c:pt idx="42">
                  <c:v>39022</c:v>
                </c:pt>
                <c:pt idx="43">
                  <c:v>39052</c:v>
                </c:pt>
                <c:pt idx="44">
                  <c:v>39083</c:v>
                </c:pt>
                <c:pt idx="45">
                  <c:v>39114</c:v>
                </c:pt>
                <c:pt idx="46">
                  <c:v>39142</c:v>
                </c:pt>
                <c:pt idx="47">
                  <c:v>39173</c:v>
                </c:pt>
                <c:pt idx="48">
                  <c:v>39203</c:v>
                </c:pt>
                <c:pt idx="49">
                  <c:v>39234</c:v>
                </c:pt>
                <c:pt idx="50">
                  <c:v>39264</c:v>
                </c:pt>
                <c:pt idx="51">
                  <c:v>39295</c:v>
                </c:pt>
                <c:pt idx="52">
                  <c:v>39326</c:v>
                </c:pt>
                <c:pt idx="53">
                  <c:v>39356</c:v>
                </c:pt>
                <c:pt idx="54">
                  <c:v>39387</c:v>
                </c:pt>
                <c:pt idx="55">
                  <c:v>39417</c:v>
                </c:pt>
                <c:pt idx="56">
                  <c:v>39448</c:v>
                </c:pt>
                <c:pt idx="57">
                  <c:v>39479</c:v>
                </c:pt>
                <c:pt idx="58">
                  <c:v>39508</c:v>
                </c:pt>
                <c:pt idx="59">
                  <c:v>39539</c:v>
                </c:pt>
                <c:pt idx="60">
                  <c:v>39569</c:v>
                </c:pt>
                <c:pt idx="61">
                  <c:v>39600</c:v>
                </c:pt>
                <c:pt idx="62">
                  <c:v>39630</c:v>
                </c:pt>
                <c:pt idx="63">
                  <c:v>39661</c:v>
                </c:pt>
                <c:pt idx="64">
                  <c:v>39692</c:v>
                </c:pt>
                <c:pt idx="65">
                  <c:v>39722</c:v>
                </c:pt>
                <c:pt idx="66">
                  <c:v>39753</c:v>
                </c:pt>
                <c:pt idx="67">
                  <c:v>39783</c:v>
                </c:pt>
                <c:pt idx="68">
                  <c:v>39814</c:v>
                </c:pt>
                <c:pt idx="69">
                  <c:v>39845</c:v>
                </c:pt>
                <c:pt idx="70">
                  <c:v>39873</c:v>
                </c:pt>
                <c:pt idx="71">
                  <c:v>39904</c:v>
                </c:pt>
                <c:pt idx="72">
                  <c:v>39934</c:v>
                </c:pt>
                <c:pt idx="73">
                  <c:v>39965</c:v>
                </c:pt>
                <c:pt idx="74">
                  <c:v>39995</c:v>
                </c:pt>
                <c:pt idx="75">
                  <c:v>40026</c:v>
                </c:pt>
                <c:pt idx="76">
                  <c:v>40057</c:v>
                </c:pt>
                <c:pt idx="77">
                  <c:v>40087</c:v>
                </c:pt>
                <c:pt idx="78">
                  <c:v>40118</c:v>
                </c:pt>
                <c:pt idx="79">
                  <c:v>40148</c:v>
                </c:pt>
                <c:pt idx="80">
                  <c:v>40179</c:v>
                </c:pt>
                <c:pt idx="81">
                  <c:v>40210</c:v>
                </c:pt>
                <c:pt idx="82">
                  <c:v>40238</c:v>
                </c:pt>
                <c:pt idx="83">
                  <c:v>40269</c:v>
                </c:pt>
                <c:pt idx="84">
                  <c:v>40299</c:v>
                </c:pt>
                <c:pt idx="85">
                  <c:v>40330</c:v>
                </c:pt>
                <c:pt idx="86">
                  <c:v>40360</c:v>
                </c:pt>
                <c:pt idx="87">
                  <c:v>40391</c:v>
                </c:pt>
                <c:pt idx="88">
                  <c:v>40422</c:v>
                </c:pt>
                <c:pt idx="89">
                  <c:v>40452</c:v>
                </c:pt>
                <c:pt idx="90">
                  <c:v>40483</c:v>
                </c:pt>
                <c:pt idx="91">
                  <c:v>40513</c:v>
                </c:pt>
                <c:pt idx="92">
                  <c:v>40544</c:v>
                </c:pt>
                <c:pt idx="93">
                  <c:v>40575</c:v>
                </c:pt>
                <c:pt idx="94">
                  <c:v>40603</c:v>
                </c:pt>
                <c:pt idx="95">
                  <c:v>40634</c:v>
                </c:pt>
                <c:pt idx="96">
                  <c:v>40664</c:v>
                </c:pt>
                <c:pt idx="97">
                  <c:v>40695</c:v>
                </c:pt>
                <c:pt idx="98">
                  <c:v>40725</c:v>
                </c:pt>
                <c:pt idx="99">
                  <c:v>40756</c:v>
                </c:pt>
                <c:pt idx="100">
                  <c:v>40787</c:v>
                </c:pt>
                <c:pt idx="101">
                  <c:v>40817</c:v>
                </c:pt>
                <c:pt idx="102">
                  <c:v>40848</c:v>
                </c:pt>
                <c:pt idx="103">
                  <c:v>40878</c:v>
                </c:pt>
                <c:pt idx="104">
                  <c:v>40909</c:v>
                </c:pt>
                <c:pt idx="105">
                  <c:v>40940</c:v>
                </c:pt>
                <c:pt idx="106">
                  <c:v>40969</c:v>
                </c:pt>
                <c:pt idx="107">
                  <c:v>41000</c:v>
                </c:pt>
                <c:pt idx="108">
                  <c:v>41030</c:v>
                </c:pt>
                <c:pt idx="109">
                  <c:v>41061</c:v>
                </c:pt>
                <c:pt idx="110">
                  <c:v>41091</c:v>
                </c:pt>
                <c:pt idx="111">
                  <c:v>41122</c:v>
                </c:pt>
                <c:pt idx="112">
                  <c:v>41153</c:v>
                </c:pt>
                <c:pt idx="113">
                  <c:v>41183</c:v>
                </c:pt>
                <c:pt idx="114">
                  <c:v>41214</c:v>
                </c:pt>
                <c:pt idx="115">
                  <c:v>41244</c:v>
                </c:pt>
                <c:pt idx="116">
                  <c:v>41275</c:v>
                </c:pt>
                <c:pt idx="117">
                  <c:v>41306</c:v>
                </c:pt>
                <c:pt idx="118">
                  <c:v>41334</c:v>
                </c:pt>
                <c:pt idx="119">
                  <c:v>41365</c:v>
                </c:pt>
                <c:pt idx="120">
                  <c:v>41395</c:v>
                </c:pt>
                <c:pt idx="121">
                  <c:v>41426</c:v>
                </c:pt>
                <c:pt idx="122">
                  <c:v>41456</c:v>
                </c:pt>
                <c:pt idx="123">
                  <c:v>41487</c:v>
                </c:pt>
                <c:pt idx="124">
                  <c:v>41518</c:v>
                </c:pt>
                <c:pt idx="125">
                  <c:v>41548</c:v>
                </c:pt>
                <c:pt idx="126">
                  <c:v>41579</c:v>
                </c:pt>
                <c:pt idx="127">
                  <c:v>41609</c:v>
                </c:pt>
                <c:pt idx="128">
                  <c:v>41640</c:v>
                </c:pt>
                <c:pt idx="129">
                  <c:v>41671</c:v>
                </c:pt>
                <c:pt idx="130">
                  <c:v>41699</c:v>
                </c:pt>
                <c:pt idx="131">
                  <c:v>41730</c:v>
                </c:pt>
                <c:pt idx="132">
                  <c:v>41760</c:v>
                </c:pt>
                <c:pt idx="133">
                  <c:v>41791</c:v>
                </c:pt>
                <c:pt idx="134">
                  <c:v>41821</c:v>
                </c:pt>
                <c:pt idx="135">
                  <c:v>41852</c:v>
                </c:pt>
                <c:pt idx="136">
                  <c:v>41883</c:v>
                </c:pt>
                <c:pt idx="137">
                  <c:v>41913</c:v>
                </c:pt>
                <c:pt idx="138">
                  <c:v>41944</c:v>
                </c:pt>
                <c:pt idx="139">
                  <c:v>41974</c:v>
                </c:pt>
              </c:strCache>
            </c:strRef>
          </c:cat>
          <c:val>
            <c:numRef>
              <c:f>Blad1!$C$160:$C$299</c:f>
              <c:numCache>
                <c:ptCount val="140"/>
                <c:pt idx="8">
                  <c:v>12063</c:v>
                </c:pt>
                <c:pt idx="9">
                  <c:v>38433</c:v>
                </c:pt>
                <c:pt idx="10">
                  <c:v>25214</c:v>
                </c:pt>
                <c:pt idx="11">
                  <c:v>72460</c:v>
                </c:pt>
                <c:pt idx="12">
                  <c:v>53236</c:v>
                </c:pt>
                <c:pt idx="13">
                  <c:v>92641</c:v>
                </c:pt>
                <c:pt idx="14">
                  <c:v>123835</c:v>
                </c:pt>
                <c:pt idx="15">
                  <c:v>76479</c:v>
                </c:pt>
                <c:pt idx="16">
                  <c:v>84745</c:v>
                </c:pt>
                <c:pt idx="17">
                  <c:v>123910</c:v>
                </c:pt>
                <c:pt idx="18">
                  <c:v>178244</c:v>
                </c:pt>
                <c:pt idx="19">
                  <c:v>235687</c:v>
                </c:pt>
                <c:pt idx="20">
                  <c:v>300837</c:v>
                </c:pt>
                <c:pt idx="21">
                  <c:v>282237</c:v>
                </c:pt>
                <c:pt idx="22">
                  <c:v>437227</c:v>
                </c:pt>
                <c:pt idx="23">
                  <c:v>410632</c:v>
                </c:pt>
                <c:pt idx="24">
                  <c:v>394872</c:v>
                </c:pt>
                <c:pt idx="25">
                  <c:v>449891</c:v>
                </c:pt>
                <c:pt idx="26">
                  <c:v>516525</c:v>
                </c:pt>
                <c:pt idx="27">
                  <c:v>454259</c:v>
                </c:pt>
                <c:pt idx="28">
                  <c:v>371715</c:v>
                </c:pt>
                <c:pt idx="29">
                  <c:v>516252</c:v>
                </c:pt>
                <c:pt idx="30">
                  <c:v>595208</c:v>
                </c:pt>
                <c:pt idx="31">
                  <c:v>540978</c:v>
                </c:pt>
                <c:pt idx="32">
                  <c:v>674322</c:v>
                </c:pt>
                <c:pt idx="33">
                  <c:v>455000</c:v>
                </c:pt>
                <c:pt idx="34">
                  <c:v>632553</c:v>
                </c:pt>
                <c:pt idx="35">
                  <c:v>589825</c:v>
                </c:pt>
                <c:pt idx="36">
                  <c:v>663089</c:v>
                </c:pt>
                <c:pt idx="37">
                  <c:v>697843</c:v>
                </c:pt>
                <c:pt idx="38">
                  <c:v>770935</c:v>
                </c:pt>
                <c:pt idx="39">
                  <c:v>592015</c:v>
                </c:pt>
                <c:pt idx="40">
                  <c:v>617834</c:v>
                </c:pt>
                <c:pt idx="41">
                  <c:v>795349</c:v>
                </c:pt>
                <c:pt idx="42">
                  <c:v>797119</c:v>
                </c:pt>
                <c:pt idx="43">
                  <c:v>888832</c:v>
                </c:pt>
                <c:pt idx="44">
                  <c:v>1044494</c:v>
                </c:pt>
                <c:pt idx="45">
                  <c:v>941453</c:v>
                </c:pt>
                <c:pt idx="46">
                  <c:v>922656</c:v>
                </c:pt>
                <c:pt idx="47">
                  <c:v>895154</c:v>
                </c:pt>
                <c:pt idx="48">
                  <c:v>1035146</c:v>
                </c:pt>
                <c:pt idx="49">
                  <c:v>1076563</c:v>
                </c:pt>
                <c:pt idx="50">
                  <c:v>1127731</c:v>
                </c:pt>
                <c:pt idx="51">
                  <c:v>769989</c:v>
                </c:pt>
                <c:pt idx="52">
                  <c:v>882463</c:v>
                </c:pt>
                <c:pt idx="53">
                  <c:v>1157206</c:v>
                </c:pt>
                <c:pt idx="54">
                  <c:v>962533</c:v>
                </c:pt>
                <c:pt idx="55">
                  <c:v>1381993</c:v>
                </c:pt>
                <c:pt idx="56">
                  <c:v>981327</c:v>
                </c:pt>
                <c:pt idx="57">
                  <c:v>1238357</c:v>
                </c:pt>
                <c:pt idx="58">
                  <c:v>1465864</c:v>
                </c:pt>
                <c:pt idx="59">
                  <c:v>1408638</c:v>
                </c:pt>
                <c:pt idx="60">
                  <c:v>1304979</c:v>
                </c:pt>
                <c:pt idx="61">
                  <c:v>1567254</c:v>
                </c:pt>
                <c:pt idx="62">
                  <c:v>1725391</c:v>
                </c:pt>
                <c:pt idx="63">
                  <c:v>1288938</c:v>
                </c:pt>
                <c:pt idx="64">
                  <c:v>1211576</c:v>
                </c:pt>
                <c:pt idx="65">
                  <c:v>1310249</c:v>
                </c:pt>
                <c:pt idx="66">
                  <c:v>1448711</c:v>
                </c:pt>
                <c:pt idx="67">
                  <c:v>1716711</c:v>
                </c:pt>
                <c:pt idx="68">
                  <c:v>1280326</c:v>
                </c:pt>
                <c:pt idx="69">
                  <c:v>1635950</c:v>
                </c:pt>
                <c:pt idx="70">
                  <c:v>1740889</c:v>
                </c:pt>
                <c:pt idx="71">
                  <c:v>1674068</c:v>
                </c:pt>
                <c:pt idx="72">
                  <c:v>1621409</c:v>
                </c:pt>
                <c:pt idx="73">
                  <c:v>1757041</c:v>
                </c:pt>
                <c:pt idx="74">
                  <c:v>1819576</c:v>
                </c:pt>
                <c:pt idx="75">
                  <c:v>1510731</c:v>
                </c:pt>
                <c:pt idx="76">
                  <c:v>1645475</c:v>
                </c:pt>
                <c:pt idx="77">
                  <c:v>1799900</c:v>
                </c:pt>
                <c:pt idx="78">
                  <c:v>1965924</c:v>
                </c:pt>
                <c:pt idx="79">
                  <c:v>2147452</c:v>
                </c:pt>
                <c:pt idx="80">
                  <c:v>1951218</c:v>
                </c:pt>
                <c:pt idx="81">
                  <c:v>1962915</c:v>
                </c:pt>
                <c:pt idx="82">
                  <c:v>2350360</c:v>
                </c:pt>
                <c:pt idx="83">
                  <c:v>2031669</c:v>
                </c:pt>
                <c:pt idx="84">
                  <c:v>2126376</c:v>
                </c:pt>
                <c:pt idx="85">
                  <c:v>2442411</c:v>
                </c:pt>
                <c:pt idx="86">
                  <c:v>2073188</c:v>
                </c:pt>
                <c:pt idx="87">
                  <c:v>1887562</c:v>
                </c:pt>
                <c:pt idx="88">
                  <c:v>1832337</c:v>
                </c:pt>
                <c:pt idx="89">
                  <c:v>2328201</c:v>
                </c:pt>
                <c:pt idx="90">
                  <c:v>2216703</c:v>
                </c:pt>
                <c:pt idx="91">
                  <c:v>2517655</c:v>
                </c:pt>
                <c:pt idx="92">
                  <c:v>2984708</c:v>
                </c:pt>
                <c:pt idx="93">
                  <c:v>2277551</c:v>
                </c:pt>
                <c:pt idx="94">
                  <c:v>2702434</c:v>
                </c:pt>
                <c:pt idx="95">
                  <c:v>2414967</c:v>
                </c:pt>
                <c:pt idx="96">
                  <c:v>2577971</c:v>
                </c:pt>
                <c:pt idx="97">
                  <c:v>2360664</c:v>
                </c:pt>
                <c:pt idx="98">
                  <c:v>2300578</c:v>
                </c:pt>
                <c:pt idx="99">
                  <c:v>1942593</c:v>
                </c:pt>
                <c:pt idx="100">
                  <c:v>2179183</c:v>
                </c:pt>
                <c:pt idx="101">
                  <c:v>2571138</c:v>
                </c:pt>
                <c:pt idx="102">
                  <c:v>2550404</c:v>
                </c:pt>
                <c:pt idx="103">
                  <c:v>2875594</c:v>
                </c:pt>
                <c:pt idx="104">
                  <c:v>2302457</c:v>
                </c:pt>
                <c:pt idx="105">
                  <c:v>2573522</c:v>
                </c:pt>
                <c:pt idx="106">
                  <c:v>2921872</c:v>
                </c:pt>
                <c:pt idx="107">
                  <c:v>2734327</c:v>
                </c:pt>
                <c:pt idx="108">
                  <c:v>2461694</c:v>
                </c:pt>
                <c:pt idx="109">
                  <c:v>2680947</c:v>
                </c:pt>
                <c:pt idx="110">
                  <c:v>2749149</c:v>
                </c:pt>
                <c:pt idx="111">
                  <c:v>2333976</c:v>
                </c:pt>
                <c:pt idx="112">
                  <c:v>2242413</c:v>
                </c:pt>
                <c:pt idx="113">
                  <c:v>2947704</c:v>
                </c:pt>
                <c:pt idx="114">
                  <c:v>2812064</c:v>
                </c:pt>
                <c:pt idx="115">
                  <c:v>2987501</c:v>
                </c:pt>
                <c:pt idx="116">
                  <c:v>2796186</c:v>
                </c:pt>
                <c:pt idx="117">
                  <c:v>2743762</c:v>
                </c:pt>
                <c:pt idx="118">
                  <c:v>2961433</c:v>
                </c:pt>
                <c:pt idx="119">
                  <c:v>3177072</c:v>
                </c:pt>
                <c:pt idx="120">
                  <c:v>2805871</c:v>
                </c:pt>
                <c:pt idx="121">
                  <c:v>2815480</c:v>
                </c:pt>
                <c:pt idx="122">
                  <c:v>3108743</c:v>
                </c:pt>
                <c:pt idx="123">
                  <c:v>2098209</c:v>
                </c:pt>
                <c:pt idx="124">
                  <c:v>1974612</c:v>
                </c:pt>
                <c:pt idx="125">
                  <c:v>2974775</c:v>
                </c:pt>
                <c:pt idx="126">
                  <c:v>2812269</c:v>
                </c:pt>
                <c:pt idx="127">
                  <c:v>3059304</c:v>
                </c:pt>
                <c:pt idx="128">
                  <c:v>2694860</c:v>
                </c:pt>
                <c:pt idx="129">
                  <c:v>2775825</c:v>
                </c:pt>
                <c:pt idx="130">
                  <c:v>3136415</c:v>
                </c:pt>
                <c:pt idx="131">
                  <c:v>2926532</c:v>
                </c:pt>
                <c:pt idx="132">
                  <c:v>3023739</c:v>
                </c:pt>
                <c:pt idx="133">
                  <c:v>3094285</c:v>
                </c:pt>
                <c:pt idx="134">
                  <c:v>2866694</c:v>
                </c:pt>
                <c:pt idx="135">
                  <c:v>2159614</c:v>
                </c:pt>
                <c:pt idx="136">
                  <c:v>2343055</c:v>
                </c:pt>
                <c:pt idx="137">
                  <c:v>3214347</c:v>
                </c:pt>
                <c:pt idx="138">
                  <c:v>2785685</c:v>
                </c:pt>
                <c:pt idx="139">
                  <c:v>2651257</c:v>
                </c:pt>
              </c:numCache>
            </c:numRef>
          </c:val>
          <c:smooth val="0"/>
        </c:ser>
        <c:axId val="13691689"/>
        <c:axId val="56116338"/>
      </c:lineChart>
      <c:dateAx>
        <c:axId val="13691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56116338"/>
        <c:crosses val="autoZero"/>
        <c:auto val="0"/>
        <c:noMultiLvlLbl val="0"/>
      </c:dateAx>
      <c:valAx>
        <c:axId val="561163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13691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Gebruikte dienstencheques 
per maand  mei 2003 - januari 2015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Gebruikt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4"/>
            <c:dispEq val="0"/>
            <c:dispRSqr val="0"/>
          </c:trendline>
          <c:cat>
            <c:strRef>
              <c:f>Blad1!$A$160:$A$311</c:f>
              <c:strCache>
                <c:ptCount val="152"/>
                <c:pt idx="0">
                  <c:v>37742</c:v>
                </c:pt>
                <c:pt idx="1">
                  <c:v>37773</c:v>
                </c:pt>
                <c:pt idx="2">
                  <c:v>37803</c:v>
                </c:pt>
                <c:pt idx="3">
                  <c:v>37834</c:v>
                </c:pt>
                <c:pt idx="4">
                  <c:v>37865</c:v>
                </c:pt>
                <c:pt idx="5">
                  <c:v>37895</c:v>
                </c:pt>
                <c:pt idx="6">
                  <c:v>37926</c:v>
                </c:pt>
                <c:pt idx="7">
                  <c:v>37956</c:v>
                </c:pt>
                <c:pt idx="8">
                  <c:v>37987</c:v>
                </c:pt>
                <c:pt idx="9">
                  <c:v>38018</c:v>
                </c:pt>
                <c:pt idx="10">
                  <c:v>38047</c:v>
                </c:pt>
                <c:pt idx="11">
                  <c:v>38078</c:v>
                </c:pt>
                <c:pt idx="12">
                  <c:v>38108</c:v>
                </c:pt>
                <c:pt idx="13">
                  <c:v>38139</c:v>
                </c:pt>
                <c:pt idx="14">
                  <c:v>38169</c:v>
                </c:pt>
                <c:pt idx="15">
                  <c:v>38200</c:v>
                </c:pt>
                <c:pt idx="16">
                  <c:v>38231</c:v>
                </c:pt>
                <c:pt idx="17">
                  <c:v>38261</c:v>
                </c:pt>
                <c:pt idx="18">
                  <c:v>38292</c:v>
                </c:pt>
                <c:pt idx="19">
                  <c:v>38322</c:v>
                </c:pt>
                <c:pt idx="20">
                  <c:v>38353</c:v>
                </c:pt>
                <c:pt idx="21">
                  <c:v>38384</c:v>
                </c:pt>
                <c:pt idx="22">
                  <c:v>38412</c:v>
                </c:pt>
                <c:pt idx="23">
                  <c:v>38443</c:v>
                </c:pt>
                <c:pt idx="24">
                  <c:v>38473</c:v>
                </c:pt>
                <c:pt idx="25">
                  <c:v>38504</c:v>
                </c:pt>
                <c:pt idx="26">
                  <c:v>38534</c:v>
                </c:pt>
                <c:pt idx="27">
                  <c:v>38565</c:v>
                </c:pt>
                <c:pt idx="28">
                  <c:v>38596</c:v>
                </c:pt>
                <c:pt idx="29">
                  <c:v>38626</c:v>
                </c:pt>
                <c:pt idx="30">
                  <c:v>38657</c:v>
                </c:pt>
                <c:pt idx="31">
                  <c:v>38687</c:v>
                </c:pt>
                <c:pt idx="32">
                  <c:v>38718</c:v>
                </c:pt>
                <c:pt idx="33">
                  <c:v>38749</c:v>
                </c:pt>
                <c:pt idx="34">
                  <c:v>38777</c:v>
                </c:pt>
                <c:pt idx="35">
                  <c:v>38808</c:v>
                </c:pt>
                <c:pt idx="36">
                  <c:v>38838</c:v>
                </c:pt>
                <c:pt idx="37">
                  <c:v>38869</c:v>
                </c:pt>
                <c:pt idx="38">
                  <c:v>38899</c:v>
                </c:pt>
                <c:pt idx="39">
                  <c:v>38930</c:v>
                </c:pt>
                <c:pt idx="40">
                  <c:v>38961</c:v>
                </c:pt>
                <c:pt idx="41">
                  <c:v>38991</c:v>
                </c:pt>
                <c:pt idx="42">
                  <c:v>39022</c:v>
                </c:pt>
                <c:pt idx="43">
                  <c:v>39052</c:v>
                </c:pt>
                <c:pt idx="44">
                  <c:v>39083</c:v>
                </c:pt>
                <c:pt idx="45">
                  <c:v>39114</c:v>
                </c:pt>
                <c:pt idx="46">
                  <c:v>39142</c:v>
                </c:pt>
                <c:pt idx="47">
                  <c:v>39173</c:v>
                </c:pt>
                <c:pt idx="48">
                  <c:v>39203</c:v>
                </c:pt>
                <c:pt idx="49">
                  <c:v>39234</c:v>
                </c:pt>
                <c:pt idx="50">
                  <c:v>39264</c:v>
                </c:pt>
                <c:pt idx="51">
                  <c:v>39295</c:v>
                </c:pt>
                <c:pt idx="52">
                  <c:v>39326</c:v>
                </c:pt>
                <c:pt idx="53">
                  <c:v>39356</c:v>
                </c:pt>
                <c:pt idx="54">
                  <c:v>39387</c:v>
                </c:pt>
                <c:pt idx="55">
                  <c:v>39417</c:v>
                </c:pt>
                <c:pt idx="56">
                  <c:v>39448</c:v>
                </c:pt>
                <c:pt idx="57">
                  <c:v>39479</c:v>
                </c:pt>
                <c:pt idx="58">
                  <c:v>39508</c:v>
                </c:pt>
                <c:pt idx="59">
                  <c:v>39539</c:v>
                </c:pt>
                <c:pt idx="60">
                  <c:v>39569</c:v>
                </c:pt>
                <c:pt idx="61">
                  <c:v>39600</c:v>
                </c:pt>
                <c:pt idx="62">
                  <c:v>39630</c:v>
                </c:pt>
                <c:pt idx="63">
                  <c:v>39661</c:v>
                </c:pt>
                <c:pt idx="64">
                  <c:v>39692</c:v>
                </c:pt>
                <c:pt idx="65">
                  <c:v>39722</c:v>
                </c:pt>
                <c:pt idx="66">
                  <c:v>39753</c:v>
                </c:pt>
                <c:pt idx="67">
                  <c:v>39783</c:v>
                </c:pt>
                <c:pt idx="68">
                  <c:v>39814</c:v>
                </c:pt>
                <c:pt idx="69">
                  <c:v>39845</c:v>
                </c:pt>
                <c:pt idx="70">
                  <c:v>39873</c:v>
                </c:pt>
                <c:pt idx="71">
                  <c:v>39904</c:v>
                </c:pt>
                <c:pt idx="72">
                  <c:v>39934</c:v>
                </c:pt>
                <c:pt idx="73">
                  <c:v>39965</c:v>
                </c:pt>
                <c:pt idx="74">
                  <c:v>39995</c:v>
                </c:pt>
                <c:pt idx="75">
                  <c:v>40026</c:v>
                </c:pt>
                <c:pt idx="76">
                  <c:v>40057</c:v>
                </c:pt>
                <c:pt idx="77">
                  <c:v>40087</c:v>
                </c:pt>
                <c:pt idx="78">
                  <c:v>40118</c:v>
                </c:pt>
                <c:pt idx="79">
                  <c:v>40148</c:v>
                </c:pt>
                <c:pt idx="80">
                  <c:v>40179</c:v>
                </c:pt>
                <c:pt idx="81">
                  <c:v>40210</c:v>
                </c:pt>
                <c:pt idx="82">
                  <c:v>40238</c:v>
                </c:pt>
                <c:pt idx="83">
                  <c:v>40269</c:v>
                </c:pt>
                <c:pt idx="84">
                  <c:v>40299</c:v>
                </c:pt>
                <c:pt idx="85">
                  <c:v>40330</c:v>
                </c:pt>
                <c:pt idx="86">
                  <c:v>40360</c:v>
                </c:pt>
                <c:pt idx="87">
                  <c:v>40391</c:v>
                </c:pt>
                <c:pt idx="88">
                  <c:v>40422</c:v>
                </c:pt>
                <c:pt idx="89">
                  <c:v>40452</c:v>
                </c:pt>
                <c:pt idx="90">
                  <c:v>40483</c:v>
                </c:pt>
                <c:pt idx="91">
                  <c:v>40513</c:v>
                </c:pt>
                <c:pt idx="92">
                  <c:v>40544</c:v>
                </c:pt>
                <c:pt idx="93">
                  <c:v>40575</c:v>
                </c:pt>
                <c:pt idx="94">
                  <c:v>40603</c:v>
                </c:pt>
                <c:pt idx="95">
                  <c:v>40634</c:v>
                </c:pt>
                <c:pt idx="96">
                  <c:v>40664</c:v>
                </c:pt>
                <c:pt idx="97">
                  <c:v>40695</c:v>
                </c:pt>
                <c:pt idx="98">
                  <c:v>40725</c:v>
                </c:pt>
                <c:pt idx="99">
                  <c:v>40756</c:v>
                </c:pt>
                <c:pt idx="100">
                  <c:v>40787</c:v>
                </c:pt>
                <c:pt idx="101">
                  <c:v>40817</c:v>
                </c:pt>
                <c:pt idx="102">
                  <c:v>40848</c:v>
                </c:pt>
                <c:pt idx="103">
                  <c:v>40878</c:v>
                </c:pt>
                <c:pt idx="104">
                  <c:v>40909</c:v>
                </c:pt>
                <c:pt idx="105">
                  <c:v>40940</c:v>
                </c:pt>
                <c:pt idx="106">
                  <c:v>40969</c:v>
                </c:pt>
                <c:pt idx="107">
                  <c:v>41000</c:v>
                </c:pt>
                <c:pt idx="108">
                  <c:v>41030</c:v>
                </c:pt>
                <c:pt idx="109">
                  <c:v>41061</c:v>
                </c:pt>
                <c:pt idx="110">
                  <c:v>41091</c:v>
                </c:pt>
                <c:pt idx="111">
                  <c:v>41122</c:v>
                </c:pt>
                <c:pt idx="112">
                  <c:v>41153</c:v>
                </c:pt>
                <c:pt idx="113">
                  <c:v>41183</c:v>
                </c:pt>
                <c:pt idx="114">
                  <c:v>41214</c:v>
                </c:pt>
                <c:pt idx="115">
                  <c:v>41244</c:v>
                </c:pt>
                <c:pt idx="116">
                  <c:v>41275</c:v>
                </c:pt>
                <c:pt idx="117">
                  <c:v>41306</c:v>
                </c:pt>
                <c:pt idx="118">
                  <c:v>41334</c:v>
                </c:pt>
                <c:pt idx="119">
                  <c:v>41365</c:v>
                </c:pt>
                <c:pt idx="120">
                  <c:v>41395</c:v>
                </c:pt>
                <c:pt idx="121">
                  <c:v>41426</c:v>
                </c:pt>
                <c:pt idx="122">
                  <c:v>41456</c:v>
                </c:pt>
                <c:pt idx="123">
                  <c:v>41487</c:v>
                </c:pt>
                <c:pt idx="124">
                  <c:v>41518</c:v>
                </c:pt>
                <c:pt idx="125">
                  <c:v>41548</c:v>
                </c:pt>
                <c:pt idx="126">
                  <c:v>41579</c:v>
                </c:pt>
                <c:pt idx="127">
                  <c:v>41609</c:v>
                </c:pt>
                <c:pt idx="128">
                  <c:v>41640</c:v>
                </c:pt>
                <c:pt idx="129">
                  <c:v>41671</c:v>
                </c:pt>
                <c:pt idx="130">
                  <c:v>41699</c:v>
                </c:pt>
                <c:pt idx="131">
                  <c:v>41730</c:v>
                </c:pt>
                <c:pt idx="132">
                  <c:v>41760</c:v>
                </c:pt>
                <c:pt idx="133">
                  <c:v>41791</c:v>
                </c:pt>
                <c:pt idx="134">
                  <c:v>41821</c:v>
                </c:pt>
                <c:pt idx="135">
                  <c:v>41852</c:v>
                </c:pt>
                <c:pt idx="136">
                  <c:v>41883</c:v>
                </c:pt>
                <c:pt idx="137">
                  <c:v>41913</c:v>
                </c:pt>
                <c:pt idx="138">
                  <c:v>41944</c:v>
                </c:pt>
                <c:pt idx="139">
                  <c:v>41974</c:v>
                </c:pt>
                <c:pt idx="140">
                  <c:v>42005</c:v>
                </c:pt>
                <c:pt idx="141">
                  <c:v>42036</c:v>
                </c:pt>
                <c:pt idx="142">
                  <c:v>42064</c:v>
                </c:pt>
                <c:pt idx="143">
                  <c:v>42095</c:v>
                </c:pt>
                <c:pt idx="144">
                  <c:v>42125</c:v>
                </c:pt>
                <c:pt idx="145">
                  <c:v>42156</c:v>
                </c:pt>
                <c:pt idx="146">
                  <c:v>42186</c:v>
                </c:pt>
                <c:pt idx="147">
                  <c:v>42217</c:v>
                </c:pt>
                <c:pt idx="148">
                  <c:v>42248</c:v>
                </c:pt>
                <c:pt idx="149">
                  <c:v>42278</c:v>
                </c:pt>
                <c:pt idx="150">
                  <c:v>42309</c:v>
                </c:pt>
                <c:pt idx="151">
                  <c:v>42339</c:v>
                </c:pt>
              </c:strCache>
            </c:strRef>
          </c:cat>
          <c:val>
            <c:numRef>
              <c:f>Blad1!$E$160:$E$311</c:f>
              <c:numCache>
                <c:ptCount val="152"/>
                <c:pt idx="2">
                  <c:v>2861</c:v>
                </c:pt>
                <c:pt idx="3">
                  <c:v>8098</c:v>
                </c:pt>
                <c:pt idx="4">
                  <c:v>19840</c:v>
                </c:pt>
                <c:pt idx="5">
                  <c:v>40933</c:v>
                </c:pt>
                <c:pt idx="6">
                  <c:v>55610</c:v>
                </c:pt>
                <c:pt idx="7">
                  <c:v>95594</c:v>
                </c:pt>
                <c:pt idx="8">
                  <c:v>118372</c:v>
                </c:pt>
                <c:pt idx="9">
                  <c:v>159237</c:v>
                </c:pt>
                <c:pt idx="10">
                  <c:v>202094</c:v>
                </c:pt>
                <c:pt idx="11">
                  <c:v>269706</c:v>
                </c:pt>
                <c:pt idx="12">
                  <c:v>356327</c:v>
                </c:pt>
                <c:pt idx="13">
                  <c:v>436920</c:v>
                </c:pt>
                <c:pt idx="14">
                  <c:v>770979</c:v>
                </c:pt>
                <c:pt idx="15">
                  <c:v>274755</c:v>
                </c:pt>
                <c:pt idx="16">
                  <c:v>462790</c:v>
                </c:pt>
                <c:pt idx="17">
                  <c:v>673790</c:v>
                </c:pt>
                <c:pt idx="18">
                  <c:v>765934</c:v>
                </c:pt>
                <c:pt idx="19">
                  <c:v>1128841</c:v>
                </c:pt>
                <c:pt idx="20">
                  <c:v>903179</c:v>
                </c:pt>
                <c:pt idx="21">
                  <c:v>957565</c:v>
                </c:pt>
                <c:pt idx="22">
                  <c:v>1308048</c:v>
                </c:pt>
                <c:pt idx="23">
                  <c:v>1298402</c:v>
                </c:pt>
                <c:pt idx="24">
                  <c:v>1320182</c:v>
                </c:pt>
                <c:pt idx="25">
                  <c:v>1471525</c:v>
                </c:pt>
                <c:pt idx="26">
                  <c:v>1554420</c:v>
                </c:pt>
                <c:pt idx="27">
                  <c:v>1414630</c:v>
                </c:pt>
                <c:pt idx="28">
                  <c:v>1339696</c:v>
                </c:pt>
                <c:pt idx="29">
                  <c:v>1803589</c:v>
                </c:pt>
                <c:pt idx="30">
                  <c:v>1871313</c:v>
                </c:pt>
                <c:pt idx="31">
                  <c:v>1972574</c:v>
                </c:pt>
                <c:pt idx="32">
                  <c:v>2206564</c:v>
                </c:pt>
                <c:pt idx="33">
                  <c:v>1893360</c:v>
                </c:pt>
                <c:pt idx="34">
                  <c:v>2659733</c:v>
                </c:pt>
                <c:pt idx="35">
                  <c:v>2333615</c:v>
                </c:pt>
                <c:pt idx="36">
                  <c:v>2657626</c:v>
                </c:pt>
                <c:pt idx="37">
                  <c:v>2720295</c:v>
                </c:pt>
                <c:pt idx="38">
                  <c:v>2763696</c:v>
                </c:pt>
                <c:pt idx="39">
                  <c:v>2521428</c:v>
                </c:pt>
                <c:pt idx="40">
                  <c:v>2527689</c:v>
                </c:pt>
                <c:pt idx="41">
                  <c:v>3259253</c:v>
                </c:pt>
                <c:pt idx="42">
                  <c:v>3283737</c:v>
                </c:pt>
                <c:pt idx="43">
                  <c:v>3296923</c:v>
                </c:pt>
                <c:pt idx="44">
                  <c:v>4212002</c:v>
                </c:pt>
                <c:pt idx="45">
                  <c:v>3241353</c:v>
                </c:pt>
                <c:pt idx="46">
                  <c:v>3796227</c:v>
                </c:pt>
                <c:pt idx="47">
                  <c:v>3566249</c:v>
                </c:pt>
                <c:pt idx="48">
                  <c:v>4033235</c:v>
                </c:pt>
                <c:pt idx="49">
                  <c:v>4118299</c:v>
                </c:pt>
                <c:pt idx="50">
                  <c:v>4383855</c:v>
                </c:pt>
                <c:pt idx="51">
                  <c:v>3637390</c:v>
                </c:pt>
                <c:pt idx="52">
                  <c:v>3552478</c:v>
                </c:pt>
                <c:pt idx="53">
                  <c:v>4875931</c:v>
                </c:pt>
                <c:pt idx="54">
                  <c:v>3856395</c:v>
                </c:pt>
                <c:pt idx="55">
                  <c:v>5655873</c:v>
                </c:pt>
                <c:pt idx="56">
                  <c:v>3773187</c:v>
                </c:pt>
                <c:pt idx="57">
                  <c:v>4931019</c:v>
                </c:pt>
                <c:pt idx="58">
                  <c:v>5705801</c:v>
                </c:pt>
                <c:pt idx="59">
                  <c:v>5725265</c:v>
                </c:pt>
                <c:pt idx="60">
                  <c:v>4796967</c:v>
                </c:pt>
                <c:pt idx="61">
                  <c:v>5884704</c:v>
                </c:pt>
                <c:pt idx="62">
                  <c:v>6175016</c:v>
                </c:pt>
                <c:pt idx="63">
                  <c:v>4884289</c:v>
                </c:pt>
                <c:pt idx="64">
                  <c:v>4860754</c:v>
                </c:pt>
                <c:pt idx="65">
                  <c:v>5857051</c:v>
                </c:pt>
                <c:pt idx="66">
                  <c:v>5689808</c:v>
                </c:pt>
                <c:pt idx="67">
                  <c:v>6870505</c:v>
                </c:pt>
                <c:pt idx="68">
                  <c:v>5054343</c:v>
                </c:pt>
                <c:pt idx="69">
                  <c:v>6293929</c:v>
                </c:pt>
                <c:pt idx="70">
                  <c:v>6346258</c:v>
                </c:pt>
                <c:pt idx="71">
                  <c:v>6984341</c:v>
                </c:pt>
                <c:pt idx="72">
                  <c:v>6187465</c:v>
                </c:pt>
                <c:pt idx="73">
                  <c:v>7036842</c:v>
                </c:pt>
                <c:pt idx="74">
                  <c:v>7229969</c:v>
                </c:pt>
                <c:pt idx="75">
                  <c:v>5734186</c:v>
                </c:pt>
                <c:pt idx="76">
                  <c:v>6493772</c:v>
                </c:pt>
                <c:pt idx="77">
                  <c:v>7196705</c:v>
                </c:pt>
                <c:pt idx="78">
                  <c:v>7054405</c:v>
                </c:pt>
                <c:pt idx="79">
                  <c:v>7296736</c:v>
                </c:pt>
                <c:pt idx="80">
                  <c:v>7094062</c:v>
                </c:pt>
                <c:pt idx="81">
                  <c:v>7060486</c:v>
                </c:pt>
                <c:pt idx="82">
                  <c:v>8565681</c:v>
                </c:pt>
                <c:pt idx="83">
                  <c:v>7514653</c:v>
                </c:pt>
                <c:pt idx="84">
                  <c:v>8109580</c:v>
                </c:pt>
                <c:pt idx="85">
                  <c:v>8617346</c:v>
                </c:pt>
                <c:pt idx="86">
                  <c:v>7697430</c:v>
                </c:pt>
                <c:pt idx="87">
                  <c:v>7078836</c:v>
                </c:pt>
                <c:pt idx="88">
                  <c:v>6946819</c:v>
                </c:pt>
                <c:pt idx="89">
                  <c:v>8710055</c:v>
                </c:pt>
                <c:pt idx="90">
                  <c:v>7904929</c:v>
                </c:pt>
                <c:pt idx="91">
                  <c:v>9141523</c:v>
                </c:pt>
                <c:pt idx="92">
                  <c:v>8475237</c:v>
                </c:pt>
                <c:pt idx="93">
                  <c:v>7966404</c:v>
                </c:pt>
                <c:pt idx="94">
                  <c:v>10028407</c:v>
                </c:pt>
                <c:pt idx="95">
                  <c:v>8488596</c:v>
                </c:pt>
                <c:pt idx="96">
                  <c:v>9727613</c:v>
                </c:pt>
                <c:pt idx="97">
                  <c:v>8382225</c:v>
                </c:pt>
                <c:pt idx="98">
                  <c:v>8362718</c:v>
                </c:pt>
                <c:pt idx="99">
                  <c:v>7260825</c:v>
                </c:pt>
                <c:pt idx="100">
                  <c:v>8270982</c:v>
                </c:pt>
                <c:pt idx="101">
                  <c:v>9516522</c:v>
                </c:pt>
                <c:pt idx="102">
                  <c:v>9099821</c:v>
                </c:pt>
                <c:pt idx="103">
                  <c:v>10192394</c:v>
                </c:pt>
                <c:pt idx="104">
                  <c:v>8589026</c:v>
                </c:pt>
                <c:pt idx="105">
                  <c:v>9293146</c:v>
                </c:pt>
                <c:pt idx="106">
                  <c:v>10153941</c:v>
                </c:pt>
                <c:pt idx="107">
                  <c:v>9860601</c:v>
                </c:pt>
                <c:pt idx="108">
                  <c:v>8953478</c:v>
                </c:pt>
                <c:pt idx="109">
                  <c:v>9721796</c:v>
                </c:pt>
                <c:pt idx="110">
                  <c:v>10086703</c:v>
                </c:pt>
                <c:pt idx="111">
                  <c:v>8022531</c:v>
                </c:pt>
                <c:pt idx="112">
                  <c:v>8756643</c:v>
                </c:pt>
                <c:pt idx="113">
                  <c:v>10513296</c:v>
                </c:pt>
                <c:pt idx="114">
                  <c:v>10026904</c:v>
                </c:pt>
                <c:pt idx="115">
                  <c:v>10011063</c:v>
                </c:pt>
                <c:pt idx="116">
                  <c:v>9856908</c:v>
                </c:pt>
                <c:pt idx="117">
                  <c:v>9795602</c:v>
                </c:pt>
                <c:pt idx="118">
                  <c:v>10754076</c:v>
                </c:pt>
                <c:pt idx="119">
                  <c:v>10857811</c:v>
                </c:pt>
                <c:pt idx="120">
                  <c:v>10039863</c:v>
                </c:pt>
                <c:pt idx="121">
                  <c:v>10241407</c:v>
                </c:pt>
                <c:pt idx="122">
                  <c:v>10964432</c:v>
                </c:pt>
                <c:pt idx="123">
                  <c:v>7701018</c:v>
                </c:pt>
                <c:pt idx="124">
                  <c:v>9130325</c:v>
                </c:pt>
                <c:pt idx="125">
                  <c:v>11095495</c:v>
                </c:pt>
                <c:pt idx="126">
                  <c:v>9773924</c:v>
                </c:pt>
                <c:pt idx="127">
                  <c:v>10676689</c:v>
                </c:pt>
                <c:pt idx="128">
                  <c:v>9642445</c:v>
                </c:pt>
                <c:pt idx="129">
                  <c:v>9905309</c:v>
                </c:pt>
                <c:pt idx="130">
                  <c:v>10950762</c:v>
                </c:pt>
                <c:pt idx="131">
                  <c:v>10465643</c:v>
                </c:pt>
                <c:pt idx="132">
                  <c:v>10819624</c:v>
                </c:pt>
                <c:pt idx="133">
                  <c:v>10561001</c:v>
                </c:pt>
                <c:pt idx="134">
                  <c:v>10076826</c:v>
                </c:pt>
                <c:pt idx="135">
                  <c:v>8043272</c:v>
                </c:pt>
                <c:pt idx="136">
                  <c:v>8683233</c:v>
                </c:pt>
                <c:pt idx="137">
                  <c:v>11359279</c:v>
                </c:pt>
                <c:pt idx="138">
                  <c:v>9663194</c:v>
                </c:pt>
                <c:pt idx="139">
                  <c:v>9684487</c:v>
                </c:pt>
                <c:pt idx="140">
                  <c:v>10794618</c:v>
                </c:pt>
                <c:pt idx="141">
                  <c:v>10197896</c:v>
                </c:pt>
                <c:pt idx="142">
                  <c:v>11684684</c:v>
                </c:pt>
                <c:pt idx="143">
                  <c:v>10013588</c:v>
                </c:pt>
                <c:pt idx="144">
                  <c:v>9757534</c:v>
                </c:pt>
                <c:pt idx="145">
                  <c:v>11180716</c:v>
                </c:pt>
                <c:pt idx="146">
                  <c:v>10728726</c:v>
                </c:pt>
                <c:pt idx="147">
                  <c:v>8731779</c:v>
                </c:pt>
                <c:pt idx="148">
                  <c:v>8822440</c:v>
                </c:pt>
                <c:pt idx="149">
                  <c:v>11582699</c:v>
                </c:pt>
                <c:pt idx="150">
                  <c:v>10184101</c:v>
                </c:pt>
                <c:pt idx="151">
                  <c:v>10942174</c:v>
                </c:pt>
              </c:numCache>
            </c:numRef>
          </c:val>
          <c:smooth val="0"/>
        </c:ser>
        <c:axId val="35284995"/>
        <c:axId val="49129500"/>
      </c:lineChart>
      <c:dateAx>
        <c:axId val="3528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380000"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49129500"/>
        <c:crosses val="autoZero"/>
        <c:auto val="0"/>
        <c:noMultiLvlLbl val="0"/>
      </c:dateAx>
      <c:valAx>
        <c:axId val="4912950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35284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Gekochte dienstencheques met trendlijn
per maand  mei 2003 - deember 2015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Gekocht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4"/>
            <c:dispEq val="0"/>
            <c:dispRSqr val="0"/>
          </c:trendline>
          <c:cat>
            <c:strRef>
              <c:f>Blad1!$A$6:$A$157</c:f>
              <c:strCache>
                <c:ptCount val="151"/>
                <c:pt idx="0">
                  <c:v>37742</c:v>
                </c:pt>
                <c:pt idx="1">
                  <c:v>37773</c:v>
                </c:pt>
                <c:pt idx="2">
                  <c:v>37803</c:v>
                </c:pt>
                <c:pt idx="3">
                  <c:v>37834</c:v>
                </c:pt>
                <c:pt idx="4">
                  <c:v>37865</c:v>
                </c:pt>
                <c:pt idx="5">
                  <c:v>37895</c:v>
                </c:pt>
                <c:pt idx="6">
                  <c:v>37926</c:v>
                </c:pt>
                <c:pt idx="7">
                  <c:v>37956</c:v>
                </c:pt>
                <c:pt idx="8">
                  <c:v>37987</c:v>
                </c:pt>
                <c:pt idx="9">
                  <c:v>38018</c:v>
                </c:pt>
                <c:pt idx="10">
                  <c:v>38047</c:v>
                </c:pt>
                <c:pt idx="11">
                  <c:v>38078</c:v>
                </c:pt>
                <c:pt idx="12">
                  <c:v>38108</c:v>
                </c:pt>
                <c:pt idx="13">
                  <c:v>38139</c:v>
                </c:pt>
                <c:pt idx="14">
                  <c:v>38169</c:v>
                </c:pt>
                <c:pt idx="15">
                  <c:v>38200</c:v>
                </c:pt>
                <c:pt idx="16">
                  <c:v>38231</c:v>
                </c:pt>
                <c:pt idx="17">
                  <c:v>38261</c:v>
                </c:pt>
                <c:pt idx="18">
                  <c:v>38292</c:v>
                </c:pt>
                <c:pt idx="19">
                  <c:v>38322</c:v>
                </c:pt>
                <c:pt idx="20">
                  <c:v>38353</c:v>
                </c:pt>
                <c:pt idx="21">
                  <c:v>38384</c:v>
                </c:pt>
                <c:pt idx="22">
                  <c:v>38412</c:v>
                </c:pt>
                <c:pt idx="23">
                  <c:v>38443</c:v>
                </c:pt>
                <c:pt idx="24">
                  <c:v>38473</c:v>
                </c:pt>
                <c:pt idx="25">
                  <c:v>38504</c:v>
                </c:pt>
                <c:pt idx="26">
                  <c:v>38534</c:v>
                </c:pt>
                <c:pt idx="27">
                  <c:v>38565</c:v>
                </c:pt>
                <c:pt idx="28">
                  <c:v>38596</c:v>
                </c:pt>
                <c:pt idx="29">
                  <c:v>38626</c:v>
                </c:pt>
                <c:pt idx="30">
                  <c:v>38657</c:v>
                </c:pt>
                <c:pt idx="31">
                  <c:v>38687</c:v>
                </c:pt>
                <c:pt idx="32">
                  <c:v>38718</c:v>
                </c:pt>
                <c:pt idx="33">
                  <c:v>38749</c:v>
                </c:pt>
                <c:pt idx="34">
                  <c:v>38777</c:v>
                </c:pt>
                <c:pt idx="35">
                  <c:v>38808</c:v>
                </c:pt>
                <c:pt idx="36">
                  <c:v>38838</c:v>
                </c:pt>
                <c:pt idx="37">
                  <c:v>38869</c:v>
                </c:pt>
                <c:pt idx="38">
                  <c:v>38899</c:v>
                </c:pt>
                <c:pt idx="39">
                  <c:v>38930</c:v>
                </c:pt>
                <c:pt idx="40">
                  <c:v>38961</c:v>
                </c:pt>
                <c:pt idx="41">
                  <c:v>38991</c:v>
                </c:pt>
                <c:pt idx="42">
                  <c:v>39022</c:v>
                </c:pt>
                <c:pt idx="43">
                  <c:v>39052</c:v>
                </c:pt>
                <c:pt idx="44">
                  <c:v>39083</c:v>
                </c:pt>
                <c:pt idx="45">
                  <c:v>39114</c:v>
                </c:pt>
                <c:pt idx="46">
                  <c:v>39142</c:v>
                </c:pt>
                <c:pt idx="47">
                  <c:v>39173</c:v>
                </c:pt>
                <c:pt idx="48">
                  <c:v>39203</c:v>
                </c:pt>
                <c:pt idx="49">
                  <c:v>39234</c:v>
                </c:pt>
                <c:pt idx="50">
                  <c:v>39264</c:v>
                </c:pt>
                <c:pt idx="51">
                  <c:v>39295</c:v>
                </c:pt>
                <c:pt idx="52">
                  <c:v>39326</c:v>
                </c:pt>
                <c:pt idx="53">
                  <c:v>39356</c:v>
                </c:pt>
                <c:pt idx="54">
                  <c:v>39387</c:v>
                </c:pt>
                <c:pt idx="55">
                  <c:v>39417</c:v>
                </c:pt>
                <c:pt idx="56">
                  <c:v>39448</c:v>
                </c:pt>
                <c:pt idx="57">
                  <c:v>39479</c:v>
                </c:pt>
                <c:pt idx="58">
                  <c:v>39508</c:v>
                </c:pt>
                <c:pt idx="59">
                  <c:v>39539</c:v>
                </c:pt>
                <c:pt idx="60">
                  <c:v>39569</c:v>
                </c:pt>
                <c:pt idx="61">
                  <c:v>39600</c:v>
                </c:pt>
                <c:pt idx="62">
                  <c:v>39630</c:v>
                </c:pt>
                <c:pt idx="63">
                  <c:v>39661</c:v>
                </c:pt>
                <c:pt idx="64">
                  <c:v>39692</c:v>
                </c:pt>
                <c:pt idx="65">
                  <c:v>39722</c:v>
                </c:pt>
                <c:pt idx="66">
                  <c:v>39753</c:v>
                </c:pt>
                <c:pt idx="67">
                  <c:v>39783</c:v>
                </c:pt>
                <c:pt idx="68">
                  <c:v>39814</c:v>
                </c:pt>
                <c:pt idx="69">
                  <c:v>39845</c:v>
                </c:pt>
                <c:pt idx="70">
                  <c:v>39873</c:v>
                </c:pt>
                <c:pt idx="71">
                  <c:v>39904</c:v>
                </c:pt>
                <c:pt idx="72">
                  <c:v>39934</c:v>
                </c:pt>
                <c:pt idx="73">
                  <c:v>39965</c:v>
                </c:pt>
                <c:pt idx="74">
                  <c:v>39995</c:v>
                </c:pt>
                <c:pt idx="75">
                  <c:v>40026</c:v>
                </c:pt>
                <c:pt idx="76">
                  <c:v>40057</c:v>
                </c:pt>
                <c:pt idx="77">
                  <c:v>40087</c:v>
                </c:pt>
                <c:pt idx="78">
                  <c:v>40118</c:v>
                </c:pt>
                <c:pt idx="79">
                  <c:v>40148</c:v>
                </c:pt>
                <c:pt idx="80">
                  <c:v>40179</c:v>
                </c:pt>
                <c:pt idx="81">
                  <c:v>40210</c:v>
                </c:pt>
                <c:pt idx="82">
                  <c:v>40238</c:v>
                </c:pt>
                <c:pt idx="83">
                  <c:v>40269</c:v>
                </c:pt>
                <c:pt idx="84">
                  <c:v>40299</c:v>
                </c:pt>
                <c:pt idx="85">
                  <c:v>40330</c:v>
                </c:pt>
                <c:pt idx="86">
                  <c:v>40360</c:v>
                </c:pt>
                <c:pt idx="87">
                  <c:v>40391</c:v>
                </c:pt>
                <c:pt idx="88">
                  <c:v>40422</c:v>
                </c:pt>
                <c:pt idx="89">
                  <c:v>40452</c:v>
                </c:pt>
                <c:pt idx="90">
                  <c:v>40483</c:v>
                </c:pt>
                <c:pt idx="91">
                  <c:v>40513</c:v>
                </c:pt>
                <c:pt idx="92">
                  <c:v>40544</c:v>
                </c:pt>
                <c:pt idx="93">
                  <c:v>40575</c:v>
                </c:pt>
                <c:pt idx="94">
                  <c:v>40603</c:v>
                </c:pt>
                <c:pt idx="95">
                  <c:v>40634</c:v>
                </c:pt>
                <c:pt idx="96">
                  <c:v>40664</c:v>
                </c:pt>
                <c:pt idx="97">
                  <c:v>40695</c:v>
                </c:pt>
                <c:pt idx="98">
                  <c:v>40725</c:v>
                </c:pt>
                <c:pt idx="99">
                  <c:v>40756</c:v>
                </c:pt>
                <c:pt idx="100">
                  <c:v>40787</c:v>
                </c:pt>
                <c:pt idx="101">
                  <c:v>40817</c:v>
                </c:pt>
                <c:pt idx="102">
                  <c:v>40848</c:v>
                </c:pt>
                <c:pt idx="103">
                  <c:v>40878</c:v>
                </c:pt>
                <c:pt idx="104">
                  <c:v>40909</c:v>
                </c:pt>
                <c:pt idx="105">
                  <c:v>40940</c:v>
                </c:pt>
                <c:pt idx="106">
                  <c:v>40969</c:v>
                </c:pt>
                <c:pt idx="107">
                  <c:v>41000</c:v>
                </c:pt>
                <c:pt idx="108">
                  <c:v>41030</c:v>
                </c:pt>
                <c:pt idx="109">
                  <c:v>41061</c:v>
                </c:pt>
                <c:pt idx="110">
                  <c:v>41091</c:v>
                </c:pt>
                <c:pt idx="111">
                  <c:v>41122</c:v>
                </c:pt>
                <c:pt idx="112">
                  <c:v>41153</c:v>
                </c:pt>
                <c:pt idx="113">
                  <c:v>41183</c:v>
                </c:pt>
                <c:pt idx="114">
                  <c:v>41214</c:v>
                </c:pt>
                <c:pt idx="115">
                  <c:v>41244</c:v>
                </c:pt>
                <c:pt idx="116">
                  <c:v>41275</c:v>
                </c:pt>
                <c:pt idx="117">
                  <c:v>41306</c:v>
                </c:pt>
                <c:pt idx="118">
                  <c:v>41334</c:v>
                </c:pt>
                <c:pt idx="119">
                  <c:v>41365</c:v>
                </c:pt>
                <c:pt idx="120">
                  <c:v>41395</c:v>
                </c:pt>
                <c:pt idx="121">
                  <c:v>41426</c:v>
                </c:pt>
                <c:pt idx="122">
                  <c:v>41456</c:v>
                </c:pt>
                <c:pt idx="123">
                  <c:v>41487</c:v>
                </c:pt>
                <c:pt idx="124">
                  <c:v>41518</c:v>
                </c:pt>
                <c:pt idx="125">
                  <c:v>41548</c:v>
                </c:pt>
                <c:pt idx="126">
                  <c:v>41579</c:v>
                </c:pt>
                <c:pt idx="127">
                  <c:v>41609</c:v>
                </c:pt>
                <c:pt idx="128">
                  <c:v>41640</c:v>
                </c:pt>
                <c:pt idx="129">
                  <c:v>41671</c:v>
                </c:pt>
                <c:pt idx="130">
                  <c:v>41699</c:v>
                </c:pt>
                <c:pt idx="131">
                  <c:v>41730</c:v>
                </c:pt>
                <c:pt idx="132">
                  <c:v>41760</c:v>
                </c:pt>
                <c:pt idx="133">
                  <c:v>41791</c:v>
                </c:pt>
                <c:pt idx="134">
                  <c:v>41821</c:v>
                </c:pt>
                <c:pt idx="135">
                  <c:v>41852</c:v>
                </c:pt>
                <c:pt idx="136">
                  <c:v>41883</c:v>
                </c:pt>
                <c:pt idx="137">
                  <c:v>41913</c:v>
                </c:pt>
                <c:pt idx="138">
                  <c:v>41944</c:v>
                </c:pt>
                <c:pt idx="139">
                  <c:v>41974</c:v>
                </c:pt>
                <c:pt idx="140">
                  <c:v>42005</c:v>
                </c:pt>
                <c:pt idx="141">
                  <c:v>42036</c:v>
                </c:pt>
                <c:pt idx="142">
                  <c:v>42064</c:v>
                </c:pt>
                <c:pt idx="143">
                  <c:v>42095</c:v>
                </c:pt>
                <c:pt idx="144">
                  <c:v>42125</c:v>
                </c:pt>
                <c:pt idx="145">
                  <c:v>42156</c:v>
                </c:pt>
                <c:pt idx="146">
                  <c:v>42186</c:v>
                </c:pt>
                <c:pt idx="147">
                  <c:v>42217</c:v>
                </c:pt>
                <c:pt idx="148">
                  <c:v>42248</c:v>
                </c:pt>
                <c:pt idx="149">
                  <c:v>42278</c:v>
                </c:pt>
                <c:pt idx="150">
                  <c:v>42309</c:v>
                </c:pt>
              </c:strCache>
            </c:strRef>
          </c:cat>
          <c:val>
            <c:numRef>
              <c:f>Blad1!$E$7:$E$157</c:f>
              <c:numCache>
                <c:ptCount val="151"/>
                <c:pt idx="0">
                  <c:v>31987</c:v>
                </c:pt>
                <c:pt idx="1">
                  <c:v>60954</c:v>
                </c:pt>
                <c:pt idx="2">
                  <c:v>65113</c:v>
                </c:pt>
                <c:pt idx="3">
                  <c:v>98435</c:v>
                </c:pt>
                <c:pt idx="4">
                  <c:v>161437</c:v>
                </c:pt>
                <c:pt idx="5">
                  <c:v>122667</c:v>
                </c:pt>
                <c:pt idx="6">
                  <c:v>222772</c:v>
                </c:pt>
                <c:pt idx="7">
                  <c:v>253468</c:v>
                </c:pt>
                <c:pt idx="8">
                  <c:v>298675</c:v>
                </c:pt>
                <c:pt idx="9">
                  <c:v>366968</c:v>
                </c:pt>
                <c:pt idx="10">
                  <c:v>502608</c:v>
                </c:pt>
                <c:pt idx="11">
                  <c:v>475973</c:v>
                </c:pt>
                <c:pt idx="12">
                  <c:v>581063</c:v>
                </c:pt>
                <c:pt idx="13">
                  <c:v>631004</c:v>
                </c:pt>
                <c:pt idx="14">
                  <c:v>564951</c:v>
                </c:pt>
                <c:pt idx="15">
                  <c:v>994297</c:v>
                </c:pt>
                <c:pt idx="16">
                  <c:v>937901</c:v>
                </c:pt>
                <c:pt idx="17">
                  <c:v>1639655</c:v>
                </c:pt>
                <c:pt idx="18">
                  <c:v>864698</c:v>
                </c:pt>
                <c:pt idx="19">
                  <c:v>1003625</c:v>
                </c:pt>
                <c:pt idx="20">
                  <c:v>1181351</c:v>
                </c:pt>
                <c:pt idx="21">
                  <c:v>1500219</c:v>
                </c:pt>
                <c:pt idx="22">
                  <c:v>1483932</c:v>
                </c:pt>
                <c:pt idx="23">
                  <c:v>1616784</c:v>
                </c:pt>
                <c:pt idx="24">
                  <c:v>1844255</c:v>
                </c:pt>
                <c:pt idx="25">
                  <c:v>1323621</c:v>
                </c:pt>
                <c:pt idx="26">
                  <c:v>1573126</c:v>
                </c:pt>
                <c:pt idx="27">
                  <c:v>2088403</c:v>
                </c:pt>
                <c:pt idx="28">
                  <c:v>2057466</c:v>
                </c:pt>
                <c:pt idx="29">
                  <c:v>2259948</c:v>
                </c:pt>
                <c:pt idx="30">
                  <c:v>2381083</c:v>
                </c:pt>
                <c:pt idx="31">
                  <c:v>2679348</c:v>
                </c:pt>
                <c:pt idx="32">
                  <c:v>2470501</c:v>
                </c:pt>
                <c:pt idx="33">
                  <c:v>2801232</c:v>
                </c:pt>
                <c:pt idx="34">
                  <c:v>2509686</c:v>
                </c:pt>
                <c:pt idx="35">
                  <c:v>2909896</c:v>
                </c:pt>
                <c:pt idx="36">
                  <c:v>3037439</c:v>
                </c:pt>
                <c:pt idx="37">
                  <c:v>2513859</c:v>
                </c:pt>
                <c:pt idx="38">
                  <c:v>2861057</c:v>
                </c:pt>
                <c:pt idx="39">
                  <c:v>3374258</c:v>
                </c:pt>
                <c:pt idx="40">
                  <c:v>3592121</c:v>
                </c:pt>
                <c:pt idx="41">
                  <c:v>3674219</c:v>
                </c:pt>
                <c:pt idx="42">
                  <c:v>3497096</c:v>
                </c:pt>
                <c:pt idx="43">
                  <c:v>4076315</c:v>
                </c:pt>
                <c:pt idx="44">
                  <c:v>3736831</c:v>
                </c:pt>
                <c:pt idx="45">
                  <c:v>4186638</c:v>
                </c:pt>
                <c:pt idx="46">
                  <c:v>4254435</c:v>
                </c:pt>
                <c:pt idx="47">
                  <c:v>4379411</c:v>
                </c:pt>
                <c:pt idx="48">
                  <c:v>4676499</c:v>
                </c:pt>
                <c:pt idx="49">
                  <c:v>3971093</c:v>
                </c:pt>
                <c:pt idx="50">
                  <c:v>3897306</c:v>
                </c:pt>
                <c:pt idx="51">
                  <c:v>4428336</c:v>
                </c:pt>
                <c:pt idx="52">
                  <c:v>5405804</c:v>
                </c:pt>
                <c:pt idx="53">
                  <c:v>5016612</c:v>
                </c:pt>
                <c:pt idx="54">
                  <c:v>5150638</c:v>
                </c:pt>
                <c:pt idx="55">
                  <c:v>5329401</c:v>
                </c:pt>
                <c:pt idx="56">
                  <c:v>5340820</c:v>
                </c:pt>
                <c:pt idx="57">
                  <c:v>5386603</c:v>
                </c:pt>
                <c:pt idx="58">
                  <c:v>10131381</c:v>
                </c:pt>
                <c:pt idx="59">
                  <c:v>3748419</c:v>
                </c:pt>
                <c:pt idx="60">
                  <c:v>4758412</c:v>
                </c:pt>
                <c:pt idx="61">
                  <c:v>4547010</c:v>
                </c:pt>
                <c:pt idx="62">
                  <c:v>4414757</c:v>
                </c:pt>
                <c:pt idx="63">
                  <c:v>5936471</c:v>
                </c:pt>
                <c:pt idx="64">
                  <c:v>6748732</c:v>
                </c:pt>
                <c:pt idx="65">
                  <c:v>5875080</c:v>
                </c:pt>
                <c:pt idx="66">
                  <c:v>11379820</c:v>
                </c:pt>
                <c:pt idx="67">
                  <c:v>4213160</c:v>
                </c:pt>
                <c:pt idx="68">
                  <c:v>4766789</c:v>
                </c:pt>
                <c:pt idx="69">
                  <c:v>6369703</c:v>
                </c:pt>
                <c:pt idx="70">
                  <c:v>6170348</c:v>
                </c:pt>
                <c:pt idx="71">
                  <c:v>6184358</c:v>
                </c:pt>
                <c:pt idx="72">
                  <c:v>7547595</c:v>
                </c:pt>
                <c:pt idx="73">
                  <c:v>5967001</c:v>
                </c:pt>
                <c:pt idx="74">
                  <c:v>6071591</c:v>
                </c:pt>
                <c:pt idx="75">
                  <c:v>7694883</c:v>
                </c:pt>
                <c:pt idx="76">
                  <c:v>7908660</c:v>
                </c:pt>
                <c:pt idx="77">
                  <c:v>7509603</c:v>
                </c:pt>
                <c:pt idx="78">
                  <c:v>7811016</c:v>
                </c:pt>
                <c:pt idx="79">
                  <c:v>7765106</c:v>
                </c:pt>
                <c:pt idx="80">
                  <c:v>7329175</c:v>
                </c:pt>
                <c:pt idx="81">
                  <c:v>8934208</c:v>
                </c:pt>
                <c:pt idx="82">
                  <c:v>7854590</c:v>
                </c:pt>
                <c:pt idx="83">
                  <c:v>7987747</c:v>
                </c:pt>
                <c:pt idx="84">
                  <c:v>8633525</c:v>
                </c:pt>
                <c:pt idx="85">
                  <c:v>6588473</c:v>
                </c:pt>
                <c:pt idx="86">
                  <c:v>7298646</c:v>
                </c:pt>
                <c:pt idx="87">
                  <c:v>8642308</c:v>
                </c:pt>
                <c:pt idx="88">
                  <c:v>8561461</c:v>
                </c:pt>
                <c:pt idx="89">
                  <c:v>8582301</c:v>
                </c:pt>
                <c:pt idx="90">
                  <c:v>8576814</c:v>
                </c:pt>
                <c:pt idx="91">
                  <c:v>8939327</c:v>
                </c:pt>
                <c:pt idx="92">
                  <c:v>8612805</c:v>
                </c:pt>
                <c:pt idx="93">
                  <c:v>9576303</c:v>
                </c:pt>
                <c:pt idx="94">
                  <c:v>8393066</c:v>
                </c:pt>
                <c:pt idx="95">
                  <c:v>10014573</c:v>
                </c:pt>
                <c:pt idx="96">
                  <c:v>8950166</c:v>
                </c:pt>
                <c:pt idx="97">
                  <c:v>6922196</c:v>
                </c:pt>
                <c:pt idx="98">
                  <c:v>8197431</c:v>
                </c:pt>
                <c:pt idx="99">
                  <c:v>9657633</c:v>
                </c:pt>
                <c:pt idx="100">
                  <c:v>9716213</c:v>
                </c:pt>
                <c:pt idx="101">
                  <c:v>9662559</c:v>
                </c:pt>
                <c:pt idx="102">
                  <c:v>9981693</c:v>
                </c:pt>
                <c:pt idx="103">
                  <c:v>9923718</c:v>
                </c:pt>
                <c:pt idx="104">
                  <c:v>9231825</c:v>
                </c:pt>
                <c:pt idx="105">
                  <c:v>10022518</c:v>
                </c:pt>
                <c:pt idx="106">
                  <c:v>9321814</c:v>
                </c:pt>
                <c:pt idx="107">
                  <c:v>9795871</c:v>
                </c:pt>
                <c:pt idx="108">
                  <c:v>10085560</c:v>
                </c:pt>
                <c:pt idx="109">
                  <c:v>8499968</c:v>
                </c:pt>
                <c:pt idx="110">
                  <c:v>8610168</c:v>
                </c:pt>
                <c:pt idx="111">
                  <c:v>9665950</c:v>
                </c:pt>
                <c:pt idx="112">
                  <c:v>11318742</c:v>
                </c:pt>
                <c:pt idx="113">
                  <c:v>11186230</c:v>
                </c:pt>
                <c:pt idx="114">
                  <c:v>14837866</c:v>
                </c:pt>
                <c:pt idx="115">
                  <c:v>6431836</c:v>
                </c:pt>
                <c:pt idx="116">
                  <c:v>7186032</c:v>
                </c:pt>
                <c:pt idx="117">
                  <c:v>8818950</c:v>
                </c:pt>
                <c:pt idx="118">
                  <c:v>11531470</c:v>
                </c:pt>
                <c:pt idx="119">
                  <c:v>10459018</c:v>
                </c:pt>
                <c:pt idx="120">
                  <c:v>9881957</c:v>
                </c:pt>
                <c:pt idx="121">
                  <c:v>9276270</c:v>
                </c:pt>
                <c:pt idx="122">
                  <c:v>8305516</c:v>
                </c:pt>
                <c:pt idx="123">
                  <c:v>10629275</c:v>
                </c:pt>
                <c:pt idx="124">
                  <c:v>11697753</c:v>
                </c:pt>
                <c:pt idx="125">
                  <c:v>11009815</c:v>
                </c:pt>
                <c:pt idx="126">
                  <c:v>16904620</c:v>
                </c:pt>
                <c:pt idx="127">
                  <c:v>6449261</c:v>
                </c:pt>
                <c:pt idx="128">
                  <c:v>7619615</c:v>
                </c:pt>
                <c:pt idx="129">
                  <c:v>10080058</c:v>
                </c:pt>
                <c:pt idx="130">
                  <c:v>11098090</c:v>
                </c:pt>
                <c:pt idx="131">
                  <c:v>9836541</c:v>
                </c:pt>
                <c:pt idx="132">
                  <c:v>10769703</c:v>
                </c:pt>
                <c:pt idx="133">
                  <c:v>8883476</c:v>
                </c:pt>
                <c:pt idx="134">
                  <c:v>8169470</c:v>
                </c:pt>
                <c:pt idx="135">
                  <c:v>11109788</c:v>
                </c:pt>
                <c:pt idx="136">
                  <c:v>11289922</c:v>
                </c:pt>
                <c:pt idx="137">
                  <c:v>9845038</c:v>
                </c:pt>
                <c:pt idx="138">
                  <c:v>10577529</c:v>
                </c:pt>
                <c:pt idx="139">
                  <c:v>11138492</c:v>
                </c:pt>
                <c:pt idx="140">
                  <c:v>9850342</c:v>
                </c:pt>
                <c:pt idx="141">
                  <c:v>11638311</c:v>
                </c:pt>
                <c:pt idx="142">
                  <c:v>10401033</c:v>
                </c:pt>
                <c:pt idx="143">
                  <c:v>10001912</c:v>
                </c:pt>
                <c:pt idx="144">
                  <c:v>11458857</c:v>
                </c:pt>
                <c:pt idx="145">
                  <c:v>8949426</c:v>
                </c:pt>
                <c:pt idx="146">
                  <c:v>8762468</c:v>
                </c:pt>
                <c:pt idx="147">
                  <c:v>10690936</c:v>
                </c:pt>
                <c:pt idx="148">
                  <c:v>11614082</c:v>
                </c:pt>
                <c:pt idx="149">
                  <c:v>10763306</c:v>
                </c:pt>
                <c:pt idx="150">
                  <c:v>10268859</c:v>
                </c:pt>
              </c:numCache>
            </c:numRef>
          </c:val>
          <c:smooth val="0"/>
        </c:ser>
        <c:axId val="39512317"/>
        <c:axId val="20066534"/>
      </c:lineChart>
      <c:dateAx>
        <c:axId val="39512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200000"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20066534"/>
        <c:crosses val="autoZero"/>
        <c:auto val="0"/>
        <c:minorUnit val="5"/>
        <c:minorTimeUnit val="months"/>
        <c:noMultiLvlLbl val="0"/>
      </c:dateAx>
      <c:valAx>
        <c:axId val="2006653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39512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Weggevallen gebruikers de laatste 12 maand 
per gewest: vanaf februari 2009 - januari 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Vlaams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Blad1!$A$997:$A$1080</c:f>
              <c:strCache>
                <c:ptCount val="8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</c:strCache>
            </c:strRef>
          </c:cat>
          <c:val>
            <c:numRef>
              <c:f>Blad1!$B$997:$B$1080</c:f>
              <c:numCache>
                <c:ptCount val="84"/>
                <c:pt idx="1">
                  <c:v>2920</c:v>
                </c:pt>
                <c:pt idx="2">
                  <c:v>2859</c:v>
                </c:pt>
                <c:pt idx="3">
                  <c:v>6909</c:v>
                </c:pt>
                <c:pt idx="4">
                  <c:v>2715</c:v>
                </c:pt>
                <c:pt idx="5">
                  <c:v>2965</c:v>
                </c:pt>
                <c:pt idx="6">
                  <c:v>3691</c:v>
                </c:pt>
                <c:pt idx="7">
                  <c:v>2683</c:v>
                </c:pt>
                <c:pt idx="8">
                  <c:v>3556</c:v>
                </c:pt>
                <c:pt idx="9">
                  <c:v>3455</c:v>
                </c:pt>
                <c:pt idx="10">
                  <c:v>2685</c:v>
                </c:pt>
                <c:pt idx="11">
                  <c:v>6995</c:v>
                </c:pt>
                <c:pt idx="12">
                  <c:v>2183</c:v>
                </c:pt>
                <c:pt idx="13">
                  <c:v>2269</c:v>
                </c:pt>
                <c:pt idx="14">
                  <c:v>3642</c:v>
                </c:pt>
                <c:pt idx="15">
                  <c:v>3346</c:v>
                </c:pt>
                <c:pt idx="16">
                  <c:v>3511</c:v>
                </c:pt>
                <c:pt idx="17">
                  <c:v>4673</c:v>
                </c:pt>
                <c:pt idx="18">
                  <c:v>4196</c:v>
                </c:pt>
                <c:pt idx="19">
                  <c:v>3994</c:v>
                </c:pt>
                <c:pt idx="20">
                  <c:v>3797</c:v>
                </c:pt>
                <c:pt idx="21">
                  <c:v>4023</c:v>
                </c:pt>
                <c:pt idx="22">
                  <c:v>2970</c:v>
                </c:pt>
                <c:pt idx="23">
                  <c:v>3242</c:v>
                </c:pt>
                <c:pt idx="24">
                  <c:v>3870</c:v>
                </c:pt>
                <c:pt idx="25">
                  <c:v>2877</c:v>
                </c:pt>
                <c:pt idx="26">
                  <c:v>4491</c:v>
                </c:pt>
                <c:pt idx="27">
                  <c:v>3829</c:v>
                </c:pt>
                <c:pt idx="28">
                  <c:v>4132</c:v>
                </c:pt>
                <c:pt idx="29">
                  <c:v>4929</c:v>
                </c:pt>
                <c:pt idx="30">
                  <c:v>3685</c:v>
                </c:pt>
                <c:pt idx="31">
                  <c:v>4292</c:v>
                </c:pt>
                <c:pt idx="32">
                  <c:v>3499</c:v>
                </c:pt>
                <c:pt idx="33">
                  <c:v>3518</c:v>
                </c:pt>
                <c:pt idx="34">
                  <c:v>3635</c:v>
                </c:pt>
                <c:pt idx="35">
                  <c:v>3470</c:v>
                </c:pt>
                <c:pt idx="36">
                  <c:v>3578</c:v>
                </c:pt>
                <c:pt idx="37">
                  <c:v>3636</c:v>
                </c:pt>
                <c:pt idx="38">
                  <c:v>4337</c:v>
                </c:pt>
                <c:pt idx="39">
                  <c:v>3710</c:v>
                </c:pt>
                <c:pt idx="40">
                  <c:v>5390</c:v>
                </c:pt>
                <c:pt idx="41">
                  <c:v>4220</c:v>
                </c:pt>
                <c:pt idx="42">
                  <c:v>3456</c:v>
                </c:pt>
                <c:pt idx="43">
                  <c:v>2601</c:v>
                </c:pt>
                <c:pt idx="44">
                  <c:v>4108</c:v>
                </c:pt>
                <c:pt idx="45">
                  <c:v>3121</c:v>
                </c:pt>
                <c:pt idx="46">
                  <c:v>3537</c:v>
                </c:pt>
                <c:pt idx="47">
                  <c:v>2990</c:v>
                </c:pt>
                <c:pt idx="48">
                  <c:v>3906</c:v>
                </c:pt>
                <c:pt idx="49">
                  <c:v>3845</c:v>
                </c:pt>
                <c:pt idx="50">
                  <c:v>4641</c:v>
                </c:pt>
                <c:pt idx="51">
                  <c:v>3193</c:v>
                </c:pt>
                <c:pt idx="52">
                  <c:v>3888</c:v>
                </c:pt>
                <c:pt idx="53">
                  <c:v>5185</c:v>
                </c:pt>
                <c:pt idx="54">
                  <c:v>4888</c:v>
                </c:pt>
                <c:pt idx="55">
                  <c:v>5396</c:v>
                </c:pt>
                <c:pt idx="56">
                  <c:v>4213</c:v>
                </c:pt>
                <c:pt idx="57">
                  <c:v>4410</c:v>
                </c:pt>
                <c:pt idx="58">
                  <c:v>4336</c:v>
                </c:pt>
                <c:pt idx="59">
                  <c:v>5011</c:v>
                </c:pt>
                <c:pt idx="60">
                  <c:v>3353</c:v>
                </c:pt>
                <c:pt idx="61">
                  <c:v>3103</c:v>
                </c:pt>
                <c:pt idx="62">
                  <c:v>3886</c:v>
                </c:pt>
                <c:pt idx="63">
                  <c:v>4870</c:v>
                </c:pt>
                <c:pt idx="64">
                  <c:v>5798</c:v>
                </c:pt>
                <c:pt idx="65">
                  <c:v>5601</c:v>
                </c:pt>
                <c:pt idx="66">
                  <c:v>5368</c:v>
                </c:pt>
                <c:pt idx="67">
                  <c:v>4796</c:v>
                </c:pt>
                <c:pt idx="68">
                  <c:v>2293</c:v>
                </c:pt>
                <c:pt idx="69">
                  <c:v>4894</c:v>
                </c:pt>
                <c:pt idx="70">
                  <c:v>6587</c:v>
                </c:pt>
                <c:pt idx="71">
                  <c:v>9134</c:v>
                </c:pt>
                <c:pt idx="72">
                  <c:v>2400</c:v>
                </c:pt>
                <c:pt idx="73">
                  <c:v>3124</c:v>
                </c:pt>
                <c:pt idx="74">
                  <c:v>3998</c:v>
                </c:pt>
                <c:pt idx="75">
                  <c:v>5243</c:v>
                </c:pt>
                <c:pt idx="76">
                  <c:v>5201</c:v>
                </c:pt>
                <c:pt idx="77">
                  <c:v>5850</c:v>
                </c:pt>
                <c:pt idx="78">
                  <c:v>4397</c:v>
                </c:pt>
                <c:pt idx="79">
                  <c:v>2524</c:v>
                </c:pt>
                <c:pt idx="80">
                  <c:v>4581</c:v>
                </c:pt>
                <c:pt idx="81">
                  <c:v>3912</c:v>
                </c:pt>
                <c:pt idx="82">
                  <c:v>3267</c:v>
                </c:pt>
                <c:pt idx="83">
                  <c:v>3781</c:v>
                </c:pt>
              </c:numCache>
            </c:numRef>
          </c:val>
          <c:smooth val="0"/>
        </c:ser>
        <c:ser>
          <c:idx val="0"/>
          <c:order val="1"/>
          <c:tx>
            <c:v>Brussels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Blad1!$A$997:$A$1080</c:f>
              <c:strCache>
                <c:ptCount val="8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</c:strCache>
            </c:strRef>
          </c:cat>
          <c:val>
            <c:numRef>
              <c:f>Blad1!$C$997:$C$1080</c:f>
              <c:numCache>
                <c:ptCount val="84"/>
                <c:pt idx="1">
                  <c:v>492</c:v>
                </c:pt>
                <c:pt idx="2">
                  <c:v>540</c:v>
                </c:pt>
                <c:pt idx="3">
                  <c:v>801</c:v>
                </c:pt>
                <c:pt idx="4">
                  <c:v>797</c:v>
                </c:pt>
                <c:pt idx="5">
                  <c:v>434</c:v>
                </c:pt>
                <c:pt idx="6">
                  <c:v>597</c:v>
                </c:pt>
                <c:pt idx="7">
                  <c:v>522</c:v>
                </c:pt>
                <c:pt idx="8">
                  <c:v>651</c:v>
                </c:pt>
                <c:pt idx="9">
                  <c:v>551</c:v>
                </c:pt>
                <c:pt idx="10">
                  <c:v>472</c:v>
                </c:pt>
                <c:pt idx="11">
                  <c:v>757</c:v>
                </c:pt>
                <c:pt idx="12">
                  <c:v>512</c:v>
                </c:pt>
                <c:pt idx="13">
                  <c:v>609</c:v>
                </c:pt>
                <c:pt idx="14">
                  <c:v>953</c:v>
                </c:pt>
                <c:pt idx="15">
                  <c:v>591</c:v>
                </c:pt>
                <c:pt idx="16">
                  <c:v>642</c:v>
                </c:pt>
                <c:pt idx="17">
                  <c:v>773</c:v>
                </c:pt>
                <c:pt idx="18">
                  <c:v>728</c:v>
                </c:pt>
                <c:pt idx="19">
                  <c:v>812</c:v>
                </c:pt>
                <c:pt idx="20">
                  <c:v>806</c:v>
                </c:pt>
                <c:pt idx="21">
                  <c:v>530</c:v>
                </c:pt>
                <c:pt idx="22">
                  <c:v>567</c:v>
                </c:pt>
                <c:pt idx="23">
                  <c:v>593</c:v>
                </c:pt>
                <c:pt idx="24">
                  <c:v>63</c:v>
                </c:pt>
                <c:pt idx="25">
                  <c:v>636</c:v>
                </c:pt>
                <c:pt idx="26">
                  <c:v>851</c:v>
                </c:pt>
                <c:pt idx="27">
                  <c:v>689</c:v>
                </c:pt>
                <c:pt idx="28">
                  <c:v>851</c:v>
                </c:pt>
                <c:pt idx="29">
                  <c:v>1055</c:v>
                </c:pt>
                <c:pt idx="30">
                  <c:v>794</c:v>
                </c:pt>
                <c:pt idx="31">
                  <c:v>946</c:v>
                </c:pt>
                <c:pt idx="32">
                  <c:v>909</c:v>
                </c:pt>
                <c:pt idx="33">
                  <c:v>609</c:v>
                </c:pt>
                <c:pt idx="34">
                  <c:v>664</c:v>
                </c:pt>
                <c:pt idx="35">
                  <c:v>592</c:v>
                </c:pt>
                <c:pt idx="36">
                  <c:v>743</c:v>
                </c:pt>
                <c:pt idx="37">
                  <c:v>739</c:v>
                </c:pt>
                <c:pt idx="38">
                  <c:v>908</c:v>
                </c:pt>
                <c:pt idx="39">
                  <c:v>730</c:v>
                </c:pt>
                <c:pt idx="40">
                  <c:v>1060</c:v>
                </c:pt>
                <c:pt idx="41">
                  <c:v>945</c:v>
                </c:pt>
                <c:pt idx="42">
                  <c:v>653</c:v>
                </c:pt>
                <c:pt idx="43">
                  <c:v>996</c:v>
                </c:pt>
                <c:pt idx="44">
                  <c:v>906</c:v>
                </c:pt>
                <c:pt idx="45">
                  <c:v>649</c:v>
                </c:pt>
                <c:pt idx="46">
                  <c:v>787</c:v>
                </c:pt>
                <c:pt idx="47">
                  <c:v>777</c:v>
                </c:pt>
                <c:pt idx="48">
                  <c:v>813</c:v>
                </c:pt>
                <c:pt idx="49">
                  <c:v>866</c:v>
                </c:pt>
                <c:pt idx="50">
                  <c:v>964</c:v>
                </c:pt>
                <c:pt idx="51">
                  <c:v>872</c:v>
                </c:pt>
                <c:pt idx="52">
                  <c:v>934</c:v>
                </c:pt>
                <c:pt idx="53">
                  <c:v>1243</c:v>
                </c:pt>
                <c:pt idx="54">
                  <c:v>981</c:v>
                </c:pt>
                <c:pt idx="55">
                  <c:v>1097</c:v>
                </c:pt>
                <c:pt idx="56">
                  <c:v>781</c:v>
                </c:pt>
                <c:pt idx="57">
                  <c:v>895</c:v>
                </c:pt>
                <c:pt idx="58">
                  <c:v>832</c:v>
                </c:pt>
                <c:pt idx="59">
                  <c:v>1105</c:v>
                </c:pt>
                <c:pt idx="60">
                  <c:v>788</c:v>
                </c:pt>
                <c:pt idx="61">
                  <c:v>511</c:v>
                </c:pt>
                <c:pt idx="62">
                  <c:v>506</c:v>
                </c:pt>
                <c:pt idx="63">
                  <c:v>1018</c:v>
                </c:pt>
                <c:pt idx="64">
                  <c:v>876</c:v>
                </c:pt>
                <c:pt idx="65">
                  <c:v>1164</c:v>
                </c:pt>
                <c:pt idx="66">
                  <c:v>1123</c:v>
                </c:pt>
                <c:pt idx="67">
                  <c:v>916</c:v>
                </c:pt>
                <c:pt idx="68">
                  <c:v>257</c:v>
                </c:pt>
                <c:pt idx="69">
                  <c:v>1138</c:v>
                </c:pt>
                <c:pt idx="70">
                  <c:v>1286</c:v>
                </c:pt>
                <c:pt idx="71">
                  <c:v>1373</c:v>
                </c:pt>
                <c:pt idx="72">
                  <c:v>776</c:v>
                </c:pt>
                <c:pt idx="73">
                  <c:v>749</c:v>
                </c:pt>
                <c:pt idx="74">
                  <c:v>916</c:v>
                </c:pt>
                <c:pt idx="75">
                  <c:v>957</c:v>
                </c:pt>
                <c:pt idx="76">
                  <c:v>1415</c:v>
                </c:pt>
                <c:pt idx="77">
                  <c:v>1311</c:v>
                </c:pt>
                <c:pt idx="78">
                  <c:v>1062</c:v>
                </c:pt>
                <c:pt idx="79">
                  <c:v>539.5</c:v>
                </c:pt>
                <c:pt idx="80">
                  <c:v>1220.5</c:v>
                </c:pt>
                <c:pt idx="81">
                  <c:v>545</c:v>
                </c:pt>
                <c:pt idx="82">
                  <c:v>640</c:v>
                </c:pt>
                <c:pt idx="83">
                  <c:v>903</c:v>
                </c:pt>
              </c:numCache>
            </c:numRef>
          </c:val>
          <c:smooth val="0"/>
        </c:ser>
        <c:ser>
          <c:idx val="1"/>
          <c:order val="2"/>
          <c:tx>
            <c:v>Waals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Blad1!$A$997:$A$1080</c:f>
              <c:strCache>
                <c:ptCount val="8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</c:strCache>
            </c:strRef>
          </c:cat>
          <c:val>
            <c:numRef>
              <c:f>Blad1!$D$997:$D$1080</c:f>
              <c:numCache>
                <c:ptCount val="84"/>
                <c:pt idx="1">
                  <c:v>1792</c:v>
                </c:pt>
                <c:pt idx="2">
                  <c:v>1930</c:v>
                </c:pt>
                <c:pt idx="3">
                  <c:v>3089</c:v>
                </c:pt>
                <c:pt idx="4">
                  <c:v>1593</c:v>
                </c:pt>
                <c:pt idx="5">
                  <c:v>2355</c:v>
                </c:pt>
                <c:pt idx="6">
                  <c:v>2309</c:v>
                </c:pt>
                <c:pt idx="7">
                  <c:v>1564</c:v>
                </c:pt>
                <c:pt idx="8">
                  <c:v>2452</c:v>
                </c:pt>
                <c:pt idx="9">
                  <c:v>2217</c:v>
                </c:pt>
                <c:pt idx="10">
                  <c:v>1702</c:v>
                </c:pt>
                <c:pt idx="11">
                  <c:v>3398</c:v>
                </c:pt>
                <c:pt idx="12">
                  <c:v>1790</c:v>
                </c:pt>
                <c:pt idx="13">
                  <c:v>1667</c:v>
                </c:pt>
                <c:pt idx="14">
                  <c:v>2197</c:v>
                </c:pt>
                <c:pt idx="15">
                  <c:v>2089</c:v>
                </c:pt>
                <c:pt idx="16">
                  <c:v>2088</c:v>
                </c:pt>
                <c:pt idx="17">
                  <c:v>2903</c:v>
                </c:pt>
                <c:pt idx="18">
                  <c:v>2562</c:v>
                </c:pt>
                <c:pt idx="19">
                  <c:v>2398</c:v>
                </c:pt>
                <c:pt idx="20">
                  <c:v>2503</c:v>
                </c:pt>
                <c:pt idx="21">
                  <c:v>2233</c:v>
                </c:pt>
                <c:pt idx="22">
                  <c:v>1994</c:v>
                </c:pt>
                <c:pt idx="23">
                  <c:v>2082</c:v>
                </c:pt>
                <c:pt idx="24">
                  <c:v>2453</c:v>
                </c:pt>
                <c:pt idx="25">
                  <c:v>1653</c:v>
                </c:pt>
                <c:pt idx="26">
                  <c:v>2884</c:v>
                </c:pt>
                <c:pt idx="27">
                  <c:v>2251</c:v>
                </c:pt>
                <c:pt idx="28">
                  <c:v>2501</c:v>
                </c:pt>
                <c:pt idx="29">
                  <c:v>3269</c:v>
                </c:pt>
                <c:pt idx="30">
                  <c:v>2479</c:v>
                </c:pt>
                <c:pt idx="31">
                  <c:v>2886</c:v>
                </c:pt>
                <c:pt idx="32">
                  <c:v>2608</c:v>
                </c:pt>
                <c:pt idx="33">
                  <c:v>2163</c:v>
                </c:pt>
                <c:pt idx="34">
                  <c:v>2162</c:v>
                </c:pt>
                <c:pt idx="35">
                  <c:v>1974</c:v>
                </c:pt>
                <c:pt idx="36">
                  <c:v>2155</c:v>
                </c:pt>
                <c:pt idx="37">
                  <c:v>2214</c:v>
                </c:pt>
                <c:pt idx="38">
                  <c:v>2771</c:v>
                </c:pt>
                <c:pt idx="39">
                  <c:v>2314</c:v>
                </c:pt>
                <c:pt idx="40">
                  <c:v>3451</c:v>
                </c:pt>
                <c:pt idx="41">
                  <c:v>2693</c:v>
                </c:pt>
                <c:pt idx="42">
                  <c:v>2255</c:v>
                </c:pt>
                <c:pt idx="43">
                  <c:v>2450</c:v>
                </c:pt>
                <c:pt idx="44">
                  <c:v>2551</c:v>
                </c:pt>
                <c:pt idx="45">
                  <c:v>2196</c:v>
                </c:pt>
                <c:pt idx="46">
                  <c:v>2472</c:v>
                </c:pt>
                <c:pt idx="47">
                  <c:v>2188</c:v>
                </c:pt>
                <c:pt idx="48">
                  <c:v>2545</c:v>
                </c:pt>
                <c:pt idx="49">
                  <c:v>2248</c:v>
                </c:pt>
                <c:pt idx="50">
                  <c:v>2582</c:v>
                </c:pt>
                <c:pt idx="51">
                  <c:v>2286</c:v>
                </c:pt>
                <c:pt idx="52">
                  <c:v>2452</c:v>
                </c:pt>
                <c:pt idx="53">
                  <c:v>3150</c:v>
                </c:pt>
                <c:pt idx="54">
                  <c:v>2721</c:v>
                </c:pt>
                <c:pt idx="55">
                  <c:v>2999</c:v>
                </c:pt>
                <c:pt idx="56">
                  <c:v>2421</c:v>
                </c:pt>
                <c:pt idx="57">
                  <c:v>2874</c:v>
                </c:pt>
                <c:pt idx="58">
                  <c:v>2969</c:v>
                </c:pt>
                <c:pt idx="59">
                  <c:v>3762</c:v>
                </c:pt>
                <c:pt idx="60">
                  <c:v>2140</c:v>
                </c:pt>
                <c:pt idx="61">
                  <c:v>1960</c:v>
                </c:pt>
                <c:pt idx="62">
                  <c:v>2358</c:v>
                </c:pt>
                <c:pt idx="63">
                  <c:v>3260</c:v>
                </c:pt>
                <c:pt idx="64">
                  <c:v>3513</c:v>
                </c:pt>
                <c:pt idx="65">
                  <c:v>3258</c:v>
                </c:pt>
                <c:pt idx="66">
                  <c:v>3410</c:v>
                </c:pt>
                <c:pt idx="67">
                  <c:v>2692</c:v>
                </c:pt>
                <c:pt idx="68">
                  <c:v>1444</c:v>
                </c:pt>
                <c:pt idx="69">
                  <c:v>3366</c:v>
                </c:pt>
                <c:pt idx="70">
                  <c:v>3700</c:v>
                </c:pt>
                <c:pt idx="71">
                  <c:v>5056</c:v>
                </c:pt>
                <c:pt idx="72">
                  <c:v>1630</c:v>
                </c:pt>
                <c:pt idx="73">
                  <c:v>1936</c:v>
                </c:pt>
                <c:pt idx="74">
                  <c:v>2099</c:v>
                </c:pt>
                <c:pt idx="75">
                  <c:v>2679</c:v>
                </c:pt>
                <c:pt idx="76">
                  <c:v>2980</c:v>
                </c:pt>
                <c:pt idx="77">
                  <c:v>3246</c:v>
                </c:pt>
                <c:pt idx="78">
                  <c:v>2578</c:v>
                </c:pt>
                <c:pt idx="79">
                  <c:v>2036.5</c:v>
                </c:pt>
                <c:pt idx="80">
                  <c:v>2590.5</c:v>
                </c:pt>
                <c:pt idx="81">
                  <c:v>2520</c:v>
                </c:pt>
                <c:pt idx="82">
                  <c:v>2155</c:v>
                </c:pt>
                <c:pt idx="83">
                  <c:v>2605</c:v>
                </c:pt>
              </c:numCache>
            </c:numRef>
          </c:val>
          <c:smooth val="0"/>
        </c:ser>
        <c:axId val="46381079"/>
        <c:axId val="14776528"/>
      </c:lineChart>
      <c:dateAx>
        <c:axId val="4638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14776528"/>
        <c:crosses val="autoZero"/>
        <c:auto val="0"/>
        <c:majorUnit val="3"/>
        <c:majorTimeUnit val="months"/>
        <c:noMultiLvlLbl val="0"/>
      </c:dateAx>
      <c:valAx>
        <c:axId val="14776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46381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1516</xdr:row>
      <xdr:rowOff>57150</xdr:rowOff>
    </xdr:from>
    <xdr:to>
      <xdr:col>7</xdr:col>
      <xdr:colOff>85725</xdr:colOff>
      <xdr:row>1530</xdr:row>
      <xdr:rowOff>104775</xdr:rowOff>
    </xdr:to>
    <xdr:graphicFrame>
      <xdr:nvGraphicFramePr>
        <xdr:cNvPr id="1" name="Chart 1"/>
        <xdr:cNvGraphicFramePr/>
      </xdr:nvGraphicFramePr>
      <xdr:xfrm>
        <a:off x="209550" y="1838325"/>
        <a:ext cx="4352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1531</xdr:row>
      <xdr:rowOff>123825</xdr:rowOff>
    </xdr:from>
    <xdr:to>
      <xdr:col>7</xdr:col>
      <xdr:colOff>152400</xdr:colOff>
      <xdr:row>1547</xdr:row>
      <xdr:rowOff>57150</xdr:rowOff>
    </xdr:to>
    <xdr:graphicFrame>
      <xdr:nvGraphicFramePr>
        <xdr:cNvPr id="2" name="Chart 2"/>
        <xdr:cNvGraphicFramePr/>
      </xdr:nvGraphicFramePr>
      <xdr:xfrm>
        <a:off x="228600" y="1838325"/>
        <a:ext cx="4400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1565</xdr:row>
      <xdr:rowOff>0</xdr:rowOff>
    </xdr:from>
    <xdr:to>
      <xdr:col>7</xdr:col>
      <xdr:colOff>228600</xdr:colOff>
      <xdr:row>1580</xdr:row>
      <xdr:rowOff>133350</xdr:rowOff>
    </xdr:to>
    <xdr:graphicFrame>
      <xdr:nvGraphicFramePr>
        <xdr:cNvPr id="3" name="Chart 3"/>
        <xdr:cNvGraphicFramePr/>
      </xdr:nvGraphicFramePr>
      <xdr:xfrm>
        <a:off x="295275" y="1838325"/>
        <a:ext cx="441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1450</xdr:row>
      <xdr:rowOff>142875</xdr:rowOff>
    </xdr:from>
    <xdr:to>
      <xdr:col>7</xdr:col>
      <xdr:colOff>28575</xdr:colOff>
      <xdr:row>1467</xdr:row>
      <xdr:rowOff>47625</xdr:rowOff>
    </xdr:to>
    <xdr:graphicFrame>
      <xdr:nvGraphicFramePr>
        <xdr:cNvPr id="4" name="Chart 4"/>
        <xdr:cNvGraphicFramePr/>
      </xdr:nvGraphicFramePr>
      <xdr:xfrm>
        <a:off x="180975" y="1838325"/>
        <a:ext cx="4324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1468</xdr:row>
      <xdr:rowOff>133350</xdr:rowOff>
    </xdr:from>
    <xdr:to>
      <xdr:col>7</xdr:col>
      <xdr:colOff>38100</xdr:colOff>
      <xdr:row>1483</xdr:row>
      <xdr:rowOff>133350</xdr:rowOff>
    </xdr:to>
    <xdr:graphicFrame>
      <xdr:nvGraphicFramePr>
        <xdr:cNvPr id="5" name="Chart 5"/>
        <xdr:cNvGraphicFramePr/>
      </xdr:nvGraphicFramePr>
      <xdr:xfrm>
        <a:off x="180975" y="1838325"/>
        <a:ext cx="43338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247650</xdr:colOff>
      <xdr:row>1548</xdr:row>
      <xdr:rowOff>142875</xdr:rowOff>
    </xdr:from>
    <xdr:to>
      <xdr:col>7</xdr:col>
      <xdr:colOff>238125</xdr:colOff>
      <xdr:row>1564</xdr:row>
      <xdr:rowOff>9525</xdr:rowOff>
    </xdr:to>
    <xdr:graphicFrame>
      <xdr:nvGraphicFramePr>
        <xdr:cNvPr id="6" name="Chart 6"/>
        <xdr:cNvGraphicFramePr/>
      </xdr:nvGraphicFramePr>
      <xdr:xfrm>
        <a:off x="247650" y="1838325"/>
        <a:ext cx="44672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171450</xdr:colOff>
      <xdr:row>1501</xdr:row>
      <xdr:rowOff>85725</xdr:rowOff>
    </xdr:from>
    <xdr:to>
      <xdr:col>7</xdr:col>
      <xdr:colOff>66675</xdr:colOff>
      <xdr:row>1515</xdr:row>
      <xdr:rowOff>28575</xdr:rowOff>
    </xdr:to>
    <xdr:graphicFrame>
      <xdr:nvGraphicFramePr>
        <xdr:cNvPr id="7" name="Chart 7"/>
        <xdr:cNvGraphicFramePr/>
      </xdr:nvGraphicFramePr>
      <xdr:xfrm>
        <a:off x="171450" y="1838325"/>
        <a:ext cx="43719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171450</xdr:colOff>
      <xdr:row>1485</xdr:row>
      <xdr:rowOff>66675</xdr:rowOff>
    </xdr:from>
    <xdr:to>
      <xdr:col>7</xdr:col>
      <xdr:colOff>47625</xdr:colOff>
      <xdr:row>1500</xdr:row>
      <xdr:rowOff>28575</xdr:rowOff>
    </xdr:to>
    <xdr:graphicFrame>
      <xdr:nvGraphicFramePr>
        <xdr:cNvPr id="8" name="Chart 8"/>
        <xdr:cNvGraphicFramePr/>
      </xdr:nvGraphicFramePr>
      <xdr:xfrm>
        <a:off x="171450" y="1838325"/>
        <a:ext cx="43529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352425</xdr:colOff>
      <xdr:row>1651</xdr:row>
      <xdr:rowOff>104775</xdr:rowOff>
    </xdr:from>
    <xdr:to>
      <xdr:col>7</xdr:col>
      <xdr:colOff>381000</xdr:colOff>
      <xdr:row>1668</xdr:row>
      <xdr:rowOff>123825</xdr:rowOff>
    </xdr:to>
    <xdr:graphicFrame>
      <xdr:nvGraphicFramePr>
        <xdr:cNvPr id="9" name="Chart 9"/>
        <xdr:cNvGraphicFramePr/>
      </xdr:nvGraphicFramePr>
      <xdr:xfrm>
        <a:off x="352425" y="1838325"/>
        <a:ext cx="45053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352425</xdr:colOff>
      <xdr:row>1634</xdr:row>
      <xdr:rowOff>66675</xdr:rowOff>
    </xdr:from>
    <xdr:to>
      <xdr:col>7</xdr:col>
      <xdr:colOff>342900</xdr:colOff>
      <xdr:row>1649</xdr:row>
      <xdr:rowOff>123825</xdr:rowOff>
    </xdr:to>
    <xdr:graphicFrame>
      <xdr:nvGraphicFramePr>
        <xdr:cNvPr id="10" name="Chart 10"/>
        <xdr:cNvGraphicFramePr/>
      </xdr:nvGraphicFramePr>
      <xdr:xfrm>
        <a:off x="352425" y="1838325"/>
        <a:ext cx="44672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352425</xdr:colOff>
      <xdr:row>1670</xdr:row>
      <xdr:rowOff>142875</xdr:rowOff>
    </xdr:from>
    <xdr:to>
      <xdr:col>7</xdr:col>
      <xdr:colOff>323850</xdr:colOff>
      <xdr:row>1686</xdr:row>
      <xdr:rowOff>142875</xdr:rowOff>
    </xdr:to>
    <xdr:graphicFrame>
      <xdr:nvGraphicFramePr>
        <xdr:cNvPr id="11" name="Chart 11"/>
        <xdr:cNvGraphicFramePr/>
      </xdr:nvGraphicFramePr>
      <xdr:xfrm>
        <a:off x="352425" y="1838325"/>
        <a:ext cx="44481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304800</xdr:colOff>
      <xdr:row>1582</xdr:row>
      <xdr:rowOff>104775</xdr:rowOff>
    </xdr:from>
    <xdr:to>
      <xdr:col>7</xdr:col>
      <xdr:colOff>200025</xdr:colOff>
      <xdr:row>1597</xdr:row>
      <xdr:rowOff>38100</xdr:rowOff>
    </xdr:to>
    <xdr:graphicFrame>
      <xdr:nvGraphicFramePr>
        <xdr:cNvPr id="12" name="Chart 12"/>
        <xdr:cNvGraphicFramePr/>
      </xdr:nvGraphicFramePr>
      <xdr:xfrm>
        <a:off x="304800" y="1838325"/>
        <a:ext cx="43719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361950</xdr:colOff>
      <xdr:row>1598</xdr:row>
      <xdr:rowOff>123825</xdr:rowOff>
    </xdr:from>
    <xdr:to>
      <xdr:col>7</xdr:col>
      <xdr:colOff>314325</xdr:colOff>
      <xdr:row>1614</xdr:row>
      <xdr:rowOff>123825</xdr:rowOff>
    </xdr:to>
    <xdr:graphicFrame>
      <xdr:nvGraphicFramePr>
        <xdr:cNvPr id="13" name="Chart 13"/>
        <xdr:cNvGraphicFramePr/>
      </xdr:nvGraphicFramePr>
      <xdr:xfrm>
        <a:off x="361950" y="1838325"/>
        <a:ext cx="44291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361950</xdr:colOff>
      <xdr:row>1616</xdr:row>
      <xdr:rowOff>57150</xdr:rowOff>
    </xdr:from>
    <xdr:to>
      <xdr:col>7</xdr:col>
      <xdr:colOff>285750</xdr:colOff>
      <xdr:row>1632</xdr:row>
      <xdr:rowOff>76200</xdr:rowOff>
    </xdr:to>
    <xdr:graphicFrame>
      <xdr:nvGraphicFramePr>
        <xdr:cNvPr id="14" name="Chart 14"/>
        <xdr:cNvGraphicFramePr/>
      </xdr:nvGraphicFramePr>
      <xdr:xfrm>
        <a:off x="361950" y="1838325"/>
        <a:ext cx="44005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381000</xdr:colOff>
      <xdr:row>1705</xdr:row>
      <xdr:rowOff>57150</xdr:rowOff>
    </xdr:from>
    <xdr:to>
      <xdr:col>7</xdr:col>
      <xdr:colOff>266700</xdr:colOff>
      <xdr:row>1720</xdr:row>
      <xdr:rowOff>76200</xdr:rowOff>
    </xdr:to>
    <xdr:graphicFrame>
      <xdr:nvGraphicFramePr>
        <xdr:cNvPr id="15" name="Chart 15"/>
        <xdr:cNvGraphicFramePr/>
      </xdr:nvGraphicFramePr>
      <xdr:xfrm>
        <a:off x="381000" y="1838325"/>
        <a:ext cx="43624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400050</xdr:colOff>
      <xdr:row>1758</xdr:row>
      <xdr:rowOff>38100</xdr:rowOff>
    </xdr:from>
    <xdr:to>
      <xdr:col>7</xdr:col>
      <xdr:colOff>314325</xdr:colOff>
      <xdr:row>1773</xdr:row>
      <xdr:rowOff>123825</xdr:rowOff>
    </xdr:to>
    <xdr:graphicFrame>
      <xdr:nvGraphicFramePr>
        <xdr:cNvPr id="16" name="Chart 16"/>
        <xdr:cNvGraphicFramePr/>
      </xdr:nvGraphicFramePr>
      <xdr:xfrm>
        <a:off x="400050" y="1838325"/>
        <a:ext cx="43910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361950</xdr:colOff>
      <xdr:row>1722</xdr:row>
      <xdr:rowOff>123825</xdr:rowOff>
    </xdr:from>
    <xdr:to>
      <xdr:col>7</xdr:col>
      <xdr:colOff>247650</xdr:colOff>
      <xdr:row>1737</xdr:row>
      <xdr:rowOff>133350</xdr:rowOff>
    </xdr:to>
    <xdr:graphicFrame>
      <xdr:nvGraphicFramePr>
        <xdr:cNvPr id="17" name="Chart 17"/>
        <xdr:cNvGraphicFramePr/>
      </xdr:nvGraphicFramePr>
      <xdr:xfrm>
        <a:off x="361950" y="1838325"/>
        <a:ext cx="43624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390525</xdr:colOff>
      <xdr:row>1740</xdr:row>
      <xdr:rowOff>47625</xdr:rowOff>
    </xdr:from>
    <xdr:to>
      <xdr:col>7</xdr:col>
      <xdr:colOff>266700</xdr:colOff>
      <xdr:row>1755</xdr:row>
      <xdr:rowOff>76200</xdr:rowOff>
    </xdr:to>
    <xdr:graphicFrame>
      <xdr:nvGraphicFramePr>
        <xdr:cNvPr id="18" name="Chart 18"/>
        <xdr:cNvGraphicFramePr/>
      </xdr:nvGraphicFramePr>
      <xdr:xfrm>
        <a:off x="390525" y="1838325"/>
        <a:ext cx="435292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371475</xdr:colOff>
      <xdr:row>1688</xdr:row>
      <xdr:rowOff>28575</xdr:rowOff>
    </xdr:from>
    <xdr:to>
      <xdr:col>7</xdr:col>
      <xdr:colOff>352425</xdr:colOff>
      <xdr:row>1704</xdr:row>
      <xdr:rowOff>38100</xdr:rowOff>
    </xdr:to>
    <xdr:graphicFrame>
      <xdr:nvGraphicFramePr>
        <xdr:cNvPr id="19" name="Chart 20"/>
        <xdr:cNvGraphicFramePr/>
      </xdr:nvGraphicFramePr>
      <xdr:xfrm>
        <a:off x="371475" y="1838325"/>
        <a:ext cx="44577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va.be/frames/Main.aspx?Path=D_opdracht_cheque/Statistieken/&amp;Language=NL&amp;Items=1/9/1" TargetMode="External" /><Relationship Id="rId2" Type="http://schemas.openxmlformats.org/officeDocument/2006/relationships/hyperlink" Target="http://www.rva.be/nl/documentatie/statistieken/dienstencheque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791"/>
  <sheetViews>
    <sheetView tabSelected="1" workbookViewId="0" topLeftCell="A1">
      <selection activeCell="A1" sqref="A1:H1"/>
    </sheetView>
  </sheetViews>
  <sheetFormatPr defaultColWidth="9.140625" defaultRowHeight="12" outlineLevelRow="5"/>
  <cols>
    <col min="1" max="1" width="6.8515625" style="217" customWidth="1"/>
    <col min="2" max="5" width="11.140625" style="217" customWidth="1"/>
    <col min="6" max="6" width="6.57421875" style="217" customWidth="1"/>
    <col min="7" max="9" width="9.140625" style="217" customWidth="1"/>
    <col min="10" max="10" width="8.7109375" style="217" customWidth="1"/>
    <col min="11" max="16384" width="9.140625" style="217" customWidth="1"/>
  </cols>
  <sheetData>
    <row r="1" spans="1:10" s="2" customFormat="1" ht="13.5" customHeight="1">
      <c r="A1" s="256" t="s">
        <v>111</v>
      </c>
      <c r="B1" s="256"/>
      <c r="C1" s="256"/>
      <c r="D1" s="256"/>
      <c r="E1" s="256"/>
      <c r="F1" s="256"/>
      <c r="G1" s="256"/>
      <c r="H1" s="256"/>
      <c r="I1" s="273" t="s">
        <v>6</v>
      </c>
      <c r="J1" s="274"/>
    </row>
    <row r="2" spans="1:10" s="2" customFormat="1" ht="13.5" customHeight="1">
      <c r="A2" s="3" t="s">
        <v>76</v>
      </c>
      <c r="B2" s="264" t="s">
        <v>26</v>
      </c>
      <c r="C2" s="265"/>
      <c r="D2" s="266"/>
      <c r="E2" s="5"/>
      <c r="F2" s="3" t="s">
        <v>76</v>
      </c>
      <c r="G2" s="264" t="s">
        <v>79</v>
      </c>
      <c r="H2" s="265"/>
      <c r="I2" s="265"/>
      <c r="J2" s="266"/>
    </row>
    <row r="3" spans="1:10" s="2" customFormat="1" ht="13.5" customHeight="1" collapsed="1">
      <c r="A3" s="260" t="s">
        <v>70</v>
      </c>
      <c r="B3" s="261"/>
      <c r="C3" s="261"/>
      <c r="D3" s="262"/>
      <c r="E3" s="5"/>
      <c r="F3" s="7"/>
      <c r="G3" s="4"/>
      <c r="H3" s="8"/>
      <c r="I3" s="8"/>
      <c r="J3" s="9"/>
    </row>
    <row r="4" spans="1:10" s="2" customFormat="1" ht="12" hidden="1" outlineLevel="1" collapsed="1">
      <c r="A4" s="6" t="s">
        <v>28</v>
      </c>
      <c r="B4" s="10"/>
      <c r="C4" s="10"/>
      <c r="D4" s="10"/>
      <c r="E4" s="5"/>
      <c r="F4" s="7"/>
      <c r="G4" s="264" t="s">
        <v>25</v>
      </c>
      <c r="H4" s="265"/>
      <c r="I4" s="265"/>
      <c r="J4" s="266"/>
    </row>
    <row r="5" spans="1:10" s="2" customFormat="1" ht="12" hidden="1" outlineLevel="2">
      <c r="A5" s="6"/>
      <c r="B5" s="4" t="s">
        <v>1</v>
      </c>
      <c r="C5" s="10" t="s">
        <v>2</v>
      </c>
      <c r="D5" s="10" t="s">
        <v>3</v>
      </c>
      <c r="E5" s="5" t="s">
        <v>4</v>
      </c>
      <c r="F5" s="7"/>
      <c r="G5" s="4" t="s">
        <v>1</v>
      </c>
      <c r="H5" s="10" t="s">
        <v>2</v>
      </c>
      <c r="I5" s="10" t="s">
        <v>3</v>
      </c>
      <c r="J5" s="11" t="s">
        <v>4</v>
      </c>
    </row>
    <row r="6" spans="1:10" s="2" customFormat="1" ht="12" hidden="1" outlineLevel="2" collapsed="1">
      <c r="A6" s="12">
        <v>37742</v>
      </c>
      <c r="B6" s="13">
        <v>10139</v>
      </c>
      <c r="C6" s="14"/>
      <c r="D6" s="14"/>
      <c r="E6" s="15">
        <f aca="true" t="shared" si="0" ref="E6:E69">SUM(B6:D6)</f>
        <v>10139</v>
      </c>
      <c r="F6" s="16">
        <v>37742</v>
      </c>
      <c r="G6" s="17">
        <f aca="true" t="shared" si="1" ref="G6:J37">B6/$E6</f>
        <v>1</v>
      </c>
      <c r="H6" s="18">
        <f t="shared" si="1"/>
        <v>0</v>
      </c>
      <c r="I6" s="18">
        <f t="shared" si="1"/>
        <v>0</v>
      </c>
      <c r="J6" s="19">
        <f t="shared" si="1"/>
        <v>1</v>
      </c>
    </row>
    <row r="7" spans="1:10" s="2" customFormat="1" ht="12" hidden="1" outlineLevel="3">
      <c r="A7" s="12">
        <v>37773</v>
      </c>
      <c r="B7" s="13">
        <v>31987</v>
      </c>
      <c r="C7" s="14"/>
      <c r="D7" s="14"/>
      <c r="E7" s="15">
        <f t="shared" si="0"/>
        <v>31987</v>
      </c>
      <c r="F7" s="16">
        <v>37773</v>
      </c>
      <c r="G7" s="20">
        <f t="shared" si="1"/>
        <v>1</v>
      </c>
      <c r="H7" s="21">
        <f t="shared" si="1"/>
        <v>0</v>
      </c>
      <c r="I7" s="21">
        <f t="shared" si="1"/>
        <v>0</v>
      </c>
      <c r="J7" s="22">
        <f t="shared" si="1"/>
        <v>1</v>
      </c>
    </row>
    <row r="8" spans="1:10" s="2" customFormat="1" ht="12" hidden="1" outlineLevel="3">
      <c r="A8" s="12">
        <v>37803</v>
      </c>
      <c r="B8" s="13">
        <v>57496</v>
      </c>
      <c r="C8" s="14"/>
      <c r="D8" s="23">
        <v>3458</v>
      </c>
      <c r="E8" s="15">
        <f t="shared" si="0"/>
        <v>60954</v>
      </c>
      <c r="F8" s="16">
        <v>37803</v>
      </c>
      <c r="G8" s="20">
        <f t="shared" si="1"/>
        <v>0.9432686944253044</v>
      </c>
      <c r="H8" s="21">
        <f t="shared" si="1"/>
        <v>0</v>
      </c>
      <c r="I8" s="21">
        <f t="shared" si="1"/>
        <v>0.05673130557469567</v>
      </c>
      <c r="J8" s="22">
        <f t="shared" si="1"/>
        <v>1</v>
      </c>
    </row>
    <row r="9" spans="1:10" s="2" customFormat="1" ht="12" hidden="1" outlineLevel="3">
      <c r="A9" s="12">
        <v>37834</v>
      </c>
      <c r="B9" s="13">
        <v>59997</v>
      </c>
      <c r="C9" s="14"/>
      <c r="D9" s="23">
        <v>5116</v>
      </c>
      <c r="E9" s="15">
        <f t="shared" si="0"/>
        <v>65113</v>
      </c>
      <c r="F9" s="16">
        <v>37834</v>
      </c>
      <c r="G9" s="20">
        <f t="shared" si="1"/>
        <v>0.9214289005267765</v>
      </c>
      <c r="H9" s="21">
        <f t="shared" si="1"/>
        <v>0</v>
      </c>
      <c r="I9" s="21">
        <f t="shared" si="1"/>
        <v>0.07857109947322348</v>
      </c>
      <c r="J9" s="22">
        <f t="shared" si="1"/>
        <v>1</v>
      </c>
    </row>
    <row r="10" spans="1:10" s="2" customFormat="1" ht="12" hidden="1" outlineLevel="3">
      <c r="A10" s="12">
        <v>37865</v>
      </c>
      <c r="B10" s="13">
        <v>90003</v>
      </c>
      <c r="C10" s="14"/>
      <c r="D10" s="23">
        <v>8432</v>
      </c>
      <c r="E10" s="15">
        <f t="shared" si="0"/>
        <v>98435</v>
      </c>
      <c r="F10" s="16">
        <v>37865</v>
      </c>
      <c r="G10" s="20">
        <f t="shared" si="1"/>
        <v>0.9143394117945852</v>
      </c>
      <c r="H10" s="21">
        <f t="shared" si="1"/>
        <v>0</v>
      </c>
      <c r="I10" s="21">
        <f t="shared" si="1"/>
        <v>0.08566058820541474</v>
      </c>
      <c r="J10" s="22">
        <f t="shared" si="1"/>
        <v>1</v>
      </c>
    </row>
    <row r="11" spans="1:10" s="2" customFormat="1" ht="12" hidden="1" outlineLevel="3">
      <c r="A11" s="12">
        <v>37895</v>
      </c>
      <c r="B11" s="13">
        <v>146230</v>
      </c>
      <c r="C11" s="14"/>
      <c r="D11" s="23">
        <v>15207</v>
      </c>
      <c r="E11" s="15">
        <f t="shared" si="0"/>
        <v>161437</v>
      </c>
      <c r="F11" s="16">
        <v>37895</v>
      </c>
      <c r="G11" s="20">
        <f t="shared" si="1"/>
        <v>0.9058022634216444</v>
      </c>
      <c r="H11" s="21">
        <f t="shared" si="1"/>
        <v>0</v>
      </c>
      <c r="I11" s="21">
        <f t="shared" si="1"/>
        <v>0.09419773657835565</v>
      </c>
      <c r="J11" s="22">
        <f t="shared" si="1"/>
        <v>1</v>
      </c>
    </row>
    <row r="12" spans="1:10" s="2" customFormat="1" ht="12" hidden="1" outlineLevel="3">
      <c r="A12" s="12">
        <v>37926</v>
      </c>
      <c r="B12" s="13">
        <v>111909</v>
      </c>
      <c r="C12" s="14"/>
      <c r="D12" s="23">
        <v>10758</v>
      </c>
      <c r="E12" s="15">
        <f t="shared" si="0"/>
        <v>122667</v>
      </c>
      <c r="F12" s="16">
        <v>37926</v>
      </c>
      <c r="G12" s="20">
        <f t="shared" si="1"/>
        <v>0.9122991513610017</v>
      </c>
      <c r="H12" s="21">
        <f t="shared" si="1"/>
        <v>0</v>
      </c>
      <c r="I12" s="21">
        <f t="shared" si="1"/>
        <v>0.08770084863899827</v>
      </c>
      <c r="J12" s="22">
        <f t="shared" si="1"/>
        <v>1</v>
      </c>
    </row>
    <row r="13" spans="1:10" s="2" customFormat="1" ht="12" hidden="1" outlineLevel="3">
      <c r="A13" s="24">
        <v>37956</v>
      </c>
      <c r="B13" s="25">
        <v>202452</v>
      </c>
      <c r="C13" s="26"/>
      <c r="D13" s="27">
        <v>20320</v>
      </c>
      <c r="E13" s="28">
        <f t="shared" si="0"/>
        <v>222772</v>
      </c>
      <c r="F13" s="24">
        <v>37956</v>
      </c>
      <c r="G13" s="29">
        <f t="shared" si="1"/>
        <v>0.9087856642666045</v>
      </c>
      <c r="H13" s="30">
        <f t="shared" si="1"/>
        <v>0</v>
      </c>
      <c r="I13" s="30">
        <f t="shared" si="1"/>
        <v>0.09121433573339557</v>
      </c>
      <c r="J13" s="31">
        <f t="shared" si="1"/>
        <v>1</v>
      </c>
    </row>
    <row r="14" spans="1:10" s="2" customFormat="1" ht="12" hidden="1" outlineLevel="2" collapsed="1">
      <c r="A14" s="12">
        <v>37987</v>
      </c>
      <c r="B14" s="13">
        <v>226495</v>
      </c>
      <c r="C14" s="23">
        <v>410</v>
      </c>
      <c r="D14" s="23">
        <v>26563</v>
      </c>
      <c r="E14" s="15">
        <f t="shared" si="0"/>
        <v>253468</v>
      </c>
      <c r="F14" s="16">
        <v>37987</v>
      </c>
      <c r="G14" s="20">
        <f t="shared" si="1"/>
        <v>0.8935841999779065</v>
      </c>
      <c r="H14" s="21">
        <f t="shared" si="1"/>
        <v>0.00161756119115628</v>
      </c>
      <c r="I14" s="21">
        <f t="shared" si="1"/>
        <v>0.10479823883093724</v>
      </c>
      <c r="J14" s="22">
        <f t="shared" si="1"/>
        <v>1</v>
      </c>
    </row>
    <row r="15" spans="1:10" s="2" customFormat="1" ht="12" hidden="1" outlineLevel="3">
      <c r="A15" s="12">
        <v>38018</v>
      </c>
      <c r="B15" s="13">
        <v>250060</v>
      </c>
      <c r="C15" s="23">
        <v>2724</v>
      </c>
      <c r="D15" s="23">
        <v>45891</v>
      </c>
      <c r="E15" s="15">
        <f t="shared" si="0"/>
        <v>298675</v>
      </c>
      <c r="F15" s="16">
        <v>38018</v>
      </c>
      <c r="G15" s="20">
        <f t="shared" si="1"/>
        <v>0.837231104042856</v>
      </c>
      <c r="H15" s="21">
        <f t="shared" si="1"/>
        <v>0.009120281242152842</v>
      </c>
      <c r="I15" s="21">
        <f t="shared" si="1"/>
        <v>0.15364861471499122</v>
      </c>
      <c r="J15" s="22">
        <f t="shared" si="1"/>
        <v>1</v>
      </c>
    </row>
    <row r="16" spans="1:10" s="2" customFormat="1" ht="12" hidden="1" outlineLevel="3">
      <c r="A16" s="12">
        <v>38047</v>
      </c>
      <c r="B16" s="13">
        <v>296513</v>
      </c>
      <c r="C16" s="23">
        <v>5790</v>
      </c>
      <c r="D16" s="23">
        <v>64665</v>
      </c>
      <c r="E16" s="15">
        <f t="shared" si="0"/>
        <v>366968</v>
      </c>
      <c r="F16" s="16">
        <v>38047</v>
      </c>
      <c r="G16" s="20">
        <f t="shared" si="1"/>
        <v>0.8080077826949489</v>
      </c>
      <c r="H16" s="21">
        <f t="shared" si="1"/>
        <v>0.015777942490898388</v>
      </c>
      <c r="I16" s="21">
        <f t="shared" si="1"/>
        <v>0.17621427481415272</v>
      </c>
      <c r="J16" s="22">
        <f t="shared" si="1"/>
        <v>1</v>
      </c>
    </row>
    <row r="17" spans="1:10" s="2" customFormat="1" ht="12" hidden="1" outlineLevel="3">
      <c r="A17" s="12">
        <v>38078</v>
      </c>
      <c r="B17" s="13">
        <v>387786</v>
      </c>
      <c r="C17" s="23">
        <v>8796</v>
      </c>
      <c r="D17" s="23">
        <v>106026</v>
      </c>
      <c r="E17" s="15">
        <f t="shared" si="0"/>
        <v>502608</v>
      </c>
      <c r="F17" s="16">
        <v>38078</v>
      </c>
      <c r="G17" s="20">
        <f t="shared" si="1"/>
        <v>0.7715476076783497</v>
      </c>
      <c r="H17" s="21">
        <f t="shared" si="1"/>
        <v>0.017500716263967146</v>
      </c>
      <c r="I17" s="21">
        <f t="shared" si="1"/>
        <v>0.2109516760576831</v>
      </c>
      <c r="J17" s="22">
        <f t="shared" si="1"/>
        <v>1</v>
      </c>
    </row>
    <row r="18" spans="1:10" s="2" customFormat="1" ht="12" hidden="1" outlineLevel="3">
      <c r="A18" s="12">
        <v>38108</v>
      </c>
      <c r="B18" s="13">
        <v>362369</v>
      </c>
      <c r="C18" s="23">
        <v>10137</v>
      </c>
      <c r="D18" s="23">
        <v>103467</v>
      </c>
      <c r="E18" s="15">
        <f t="shared" si="0"/>
        <v>475973</v>
      </c>
      <c r="F18" s="16">
        <v>38108</v>
      </c>
      <c r="G18" s="20">
        <f t="shared" si="1"/>
        <v>0.7613225960296067</v>
      </c>
      <c r="H18" s="21">
        <f t="shared" si="1"/>
        <v>0.021297426534698398</v>
      </c>
      <c r="I18" s="21">
        <f t="shared" si="1"/>
        <v>0.21737997743569487</v>
      </c>
      <c r="J18" s="22">
        <f t="shared" si="1"/>
        <v>1</v>
      </c>
    </row>
    <row r="19" spans="1:10" s="2" customFormat="1" ht="12" hidden="1" outlineLevel="3">
      <c r="A19" s="12">
        <v>38139</v>
      </c>
      <c r="B19" s="13">
        <v>440020</v>
      </c>
      <c r="C19" s="23">
        <v>13784</v>
      </c>
      <c r="D19" s="23">
        <v>127259</v>
      </c>
      <c r="E19" s="15">
        <f t="shared" si="0"/>
        <v>581063</v>
      </c>
      <c r="F19" s="16">
        <v>38139</v>
      </c>
      <c r="G19" s="20">
        <f t="shared" si="1"/>
        <v>0.7572672842703804</v>
      </c>
      <c r="H19" s="21">
        <f t="shared" si="1"/>
        <v>0.023722040467212678</v>
      </c>
      <c r="I19" s="21">
        <f t="shared" si="1"/>
        <v>0.219010675262407</v>
      </c>
      <c r="J19" s="22">
        <f t="shared" si="1"/>
        <v>1</v>
      </c>
    </row>
    <row r="20" spans="1:10" s="2" customFormat="1" ht="12" hidden="1" outlineLevel="3">
      <c r="A20" s="12">
        <v>38169</v>
      </c>
      <c r="B20" s="13">
        <v>465213</v>
      </c>
      <c r="C20" s="23">
        <v>15211</v>
      </c>
      <c r="D20" s="23">
        <v>150580</v>
      </c>
      <c r="E20" s="15">
        <f t="shared" si="0"/>
        <v>631004</v>
      </c>
      <c r="F20" s="16">
        <v>38169</v>
      </c>
      <c r="G20" s="20">
        <f t="shared" si="1"/>
        <v>0.7372584008976172</v>
      </c>
      <c r="H20" s="21">
        <f t="shared" si="1"/>
        <v>0.02410602785402311</v>
      </c>
      <c r="I20" s="21">
        <f t="shared" si="1"/>
        <v>0.23863557124835977</v>
      </c>
      <c r="J20" s="22">
        <f t="shared" si="1"/>
        <v>1</v>
      </c>
    </row>
    <row r="21" spans="1:10" s="2" customFormat="1" ht="12" hidden="1" outlineLevel="3">
      <c r="A21" s="12">
        <v>38200</v>
      </c>
      <c r="B21" s="13">
        <v>410806</v>
      </c>
      <c r="C21" s="23">
        <v>14899</v>
      </c>
      <c r="D21" s="23">
        <v>139246</v>
      </c>
      <c r="E21" s="15">
        <f t="shared" si="0"/>
        <v>564951</v>
      </c>
      <c r="F21" s="16">
        <v>38200</v>
      </c>
      <c r="G21" s="20">
        <f t="shared" si="1"/>
        <v>0.72715332834175</v>
      </c>
      <c r="H21" s="21">
        <f t="shared" si="1"/>
        <v>0.026372198650856445</v>
      </c>
      <c r="I21" s="21">
        <f t="shared" si="1"/>
        <v>0.24647447300739356</v>
      </c>
      <c r="J21" s="22">
        <f t="shared" si="1"/>
        <v>1</v>
      </c>
    </row>
    <row r="22" spans="1:10" s="2" customFormat="1" ht="12" hidden="1" outlineLevel="3">
      <c r="A22" s="12">
        <v>38231</v>
      </c>
      <c r="B22" s="13">
        <v>734210</v>
      </c>
      <c r="C22" s="23">
        <v>26357</v>
      </c>
      <c r="D22" s="23">
        <v>233730</v>
      </c>
      <c r="E22" s="15">
        <f t="shared" si="0"/>
        <v>994297</v>
      </c>
      <c r="F22" s="16">
        <v>38231</v>
      </c>
      <c r="G22" s="20">
        <f t="shared" si="1"/>
        <v>0.7384212161959656</v>
      </c>
      <c r="H22" s="21">
        <f t="shared" si="1"/>
        <v>0.02650817612846061</v>
      </c>
      <c r="I22" s="21">
        <f t="shared" si="1"/>
        <v>0.2350706076755738</v>
      </c>
      <c r="J22" s="22">
        <f t="shared" si="1"/>
        <v>1</v>
      </c>
    </row>
    <row r="23" spans="1:10" s="2" customFormat="1" ht="12" hidden="1" outlineLevel="3">
      <c r="A23" s="12">
        <v>38261</v>
      </c>
      <c r="B23" s="13">
        <v>683712</v>
      </c>
      <c r="C23" s="23">
        <v>25926</v>
      </c>
      <c r="D23" s="23">
        <v>228263</v>
      </c>
      <c r="E23" s="15">
        <f t="shared" si="0"/>
        <v>937901</v>
      </c>
      <c r="F23" s="16">
        <v>38261</v>
      </c>
      <c r="G23" s="20">
        <f t="shared" si="1"/>
        <v>0.7289809905309835</v>
      </c>
      <c r="H23" s="21">
        <f t="shared" si="1"/>
        <v>0.027642576348676458</v>
      </c>
      <c r="I23" s="21">
        <f t="shared" si="1"/>
        <v>0.24337643312034</v>
      </c>
      <c r="J23" s="22">
        <f t="shared" si="1"/>
        <v>1</v>
      </c>
    </row>
    <row r="24" spans="1:10" s="2" customFormat="1" ht="12" hidden="1" outlineLevel="3">
      <c r="A24" s="12">
        <v>38292</v>
      </c>
      <c r="B24" s="13">
        <v>1226490</v>
      </c>
      <c r="C24" s="23">
        <v>41111</v>
      </c>
      <c r="D24" s="23">
        <v>372054</v>
      </c>
      <c r="E24" s="15">
        <f t="shared" si="0"/>
        <v>1639655</v>
      </c>
      <c r="F24" s="16">
        <v>38292</v>
      </c>
      <c r="G24" s="20">
        <f t="shared" si="1"/>
        <v>0.7480171133561634</v>
      </c>
      <c r="H24" s="21">
        <f t="shared" si="1"/>
        <v>0.025072957420920864</v>
      </c>
      <c r="I24" s="21">
        <f t="shared" si="1"/>
        <v>0.2269099292229158</v>
      </c>
      <c r="J24" s="22">
        <f t="shared" si="1"/>
        <v>1</v>
      </c>
    </row>
    <row r="25" spans="1:10" s="2" customFormat="1" ht="12" hidden="1" outlineLevel="3">
      <c r="A25" s="24">
        <v>38322</v>
      </c>
      <c r="B25" s="25">
        <v>611355</v>
      </c>
      <c r="C25" s="27">
        <v>30145</v>
      </c>
      <c r="D25" s="27">
        <v>223198</v>
      </c>
      <c r="E25" s="28">
        <f t="shared" si="0"/>
        <v>864698</v>
      </c>
      <c r="F25" s="24">
        <v>38322</v>
      </c>
      <c r="G25" s="29">
        <f t="shared" si="1"/>
        <v>0.7070156285778387</v>
      </c>
      <c r="H25" s="30">
        <f t="shared" si="1"/>
        <v>0.034861882414438335</v>
      </c>
      <c r="I25" s="30">
        <f t="shared" si="1"/>
        <v>0.25812248900772294</v>
      </c>
      <c r="J25" s="31">
        <f t="shared" si="1"/>
        <v>1</v>
      </c>
    </row>
    <row r="26" spans="1:10" s="2" customFormat="1" ht="12" hidden="1" outlineLevel="2" collapsed="1">
      <c r="A26" s="12">
        <v>38353</v>
      </c>
      <c r="B26" s="13">
        <v>723723</v>
      </c>
      <c r="C26" s="23">
        <v>31814</v>
      </c>
      <c r="D26" s="23">
        <v>248088</v>
      </c>
      <c r="E26" s="15">
        <f t="shared" si="0"/>
        <v>1003625</v>
      </c>
      <c r="F26" s="16">
        <v>38353</v>
      </c>
      <c r="G26" s="20">
        <f t="shared" si="1"/>
        <v>0.7211089799476896</v>
      </c>
      <c r="H26" s="21">
        <f t="shared" si="1"/>
        <v>0.03169909079586499</v>
      </c>
      <c r="I26" s="21">
        <f t="shared" si="1"/>
        <v>0.2471919292564454</v>
      </c>
      <c r="J26" s="22">
        <f t="shared" si="1"/>
        <v>1</v>
      </c>
    </row>
    <row r="27" spans="1:10" s="2" customFormat="1" ht="12" hidden="1" outlineLevel="3">
      <c r="A27" s="12">
        <v>38384</v>
      </c>
      <c r="B27" s="13">
        <v>847722</v>
      </c>
      <c r="C27" s="23">
        <v>38989</v>
      </c>
      <c r="D27" s="23">
        <v>294640</v>
      </c>
      <c r="E27" s="15">
        <f t="shared" si="0"/>
        <v>1181351</v>
      </c>
      <c r="F27" s="16">
        <v>38384</v>
      </c>
      <c r="G27" s="20">
        <f t="shared" si="1"/>
        <v>0.7175868983900636</v>
      </c>
      <c r="H27" s="21">
        <f t="shared" si="1"/>
        <v>0.03300373893957004</v>
      </c>
      <c r="I27" s="21">
        <f t="shared" si="1"/>
        <v>0.2494093626703664</v>
      </c>
      <c r="J27" s="22">
        <f t="shared" si="1"/>
        <v>1</v>
      </c>
    </row>
    <row r="28" spans="1:10" s="2" customFormat="1" ht="12" hidden="1" outlineLevel="3">
      <c r="A28" s="12">
        <v>38412</v>
      </c>
      <c r="B28" s="13">
        <v>1088272</v>
      </c>
      <c r="C28" s="23">
        <v>47090</v>
      </c>
      <c r="D28" s="23">
        <v>364857</v>
      </c>
      <c r="E28" s="15">
        <f t="shared" si="0"/>
        <v>1500219</v>
      </c>
      <c r="F28" s="16">
        <v>38412</v>
      </c>
      <c r="G28" s="20">
        <f t="shared" si="1"/>
        <v>0.7254087569881464</v>
      </c>
      <c r="H28" s="21">
        <f t="shared" si="1"/>
        <v>0.031388750575749275</v>
      </c>
      <c r="I28" s="21">
        <f t="shared" si="1"/>
        <v>0.24320249243610434</v>
      </c>
      <c r="J28" s="22">
        <f t="shared" si="1"/>
        <v>1</v>
      </c>
    </row>
    <row r="29" spans="1:10" s="2" customFormat="1" ht="12" hidden="1" outlineLevel="3">
      <c r="A29" s="12">
        <v>38443</v>
      </c>
      <c r="B29" s="13">
        <v>1079698</v>
      </c>
      <c r="C29" s="23">
        <v>45817</v>
      </c>
      <c r="D29" s="23">
        <v>358417</v>
      </c>
      <c r="E29" s="15">
        <f t="shared" si="0"/>
        <v>1483932</v>
      </c>
      <c r="F29" s="16">
        <v>38443</v>
      </c>
      <c r="G29" s="20">
        <f t="shared" si="1"/>
        <v>0.727592639015804</v>
      </c>
      <c r="H29" s="21">
        <f t="shared" si="1"/>
        <v>0.030875403994253106</v>
      </c>
      <c r="I29" s="21">
        <f t="shared" si="1"/>
        <v>0.24153195698994293</v>
      </c>
      <c r="J29" s="22">
        <f t="shared" si="1"/>
        <v>1</v>
      </c>
    </row>
    <row r="30" spans="1:10" s="2" customFormat="1" ht="12" hidden="1" outlineLevel="3">
      <c r="A30" s="12">
        <v>38473</v>
      </c>
      <c r="B30" s="13">
        <v>1163926</v>
      </c>
      <c r="C30" s="23">
        <v>56900</v>
      </c>
      <c r="D30" s="23">
        <v>395958</v>
      </c>
      <c r="E30" s="15">
        <f t="shared" si="0"/>
        <v>1616784</v>
      </c>
      <c r="F30" s="16">
        <v>38473</v>
      </c>
      <c r="G30" s="20">
        <f t="shared" si="1"/>
        <v>0.7199019782481766</v>
      </c>
      <c r="H30" s="21">
        <f t="shared" si="1"/>
        <v>0.0351933220516779</v>
      </c>
      <c r="I30" s="21">
        <f t="shared" si="1"/>
        <v>0.24490469970014547</v>
      </c>
      <c r="J30" s="22">
        <f t="shared" si="1"/>
        <v>1</v>
      </c>
    </row>
    <row r="31" spans="1:10" s="2" customFormat="1" ht="12" hidden="1" outlineLevel="3">
      <c r="A31" s="12">
        <v>38504</v>
      </c>
      <c r="B31" s="13">
        <v>1333378</v>
      </c>
      <c r="C31" s="23">
        <v>60023</v>
      </c>
      <c r="D31" s="23">
        <v>450854</v>
      </c>
      <c r="E31" s="15">
        <f t="shared" si="0"/>
        <v>1844255</v>
      </c>
      <c r="F31" s="16">
        <v>38504</v>
      </c>
      <c r="G31" s="20">
        <f t="shared" si="1"/>
        <v>0.7229900420494997</v>
      </c>
      <c r="H31" s="21">
        <f t="shared" si="1"/>
        <v>0.03254593318169125</v>
      </c>
      <c r="I31" s="21">
        <f t="shared" si="1"/>
        <v>0.24446402476880907</v>
      </c>
      <c r="J31" s="22">
        <f t="shared" si="1"/>
        <v>1</v>
      </c>
    </row>
    <row r="32" spans="1:10" s="2" customFormat="1" ht="12" hidden="1" outlineLevel="3">
      <c r="A32" s="12">
        <v>38534</v>
      </c>
      <c r="B32" s="13">
        <v>942509</v>
      </c>
      <c r="C32" s="23">
        <v>43151</v>
      </c>
      <c r="D32" s="23">
        <v>337961</v>
      </c>
      <c r="E32" s="15">
        <f t="shared" si="0"/>
        <v>1323621</v>
      </c>
      <c r="F32" s="16">
        <v>38534</v>
      </c>
      <c r="G32" s="20">
        <f t="shared" si="1"/>
        <v>0.7120686359615026</v>
      </c>
      <c r="H32" s="21">
        <f t="shared" si="1"/>
        <v>0.03260072180782868</v>
      </c>
      <c r="I32" s="21">
        <f t="shared" si="1"/>
        <v>0.25533064223066876</v>
      </c>
      <c r="J32" s="22">
        <f t="shared" si="1"/>
        <v>1</v>
      </c>
    </row>
    <row r="33" spans="1:10" s="2" customFormat="1" ht="12" hidden="1" outlineLevel="3">
      <c r="A33" s="12">
        <v>38565</v>
      </c>
      <c r="B33" s="13">
        <v>1122939</v>
      </c>
      <c r="C33" s="23">
        <v>48665</v>
      </c>
      <c r="D33" s="23">
        <v>401522</v>
      </c>
      <c r="E33" s="15">
        <f t="shared" si="0"/>
        <v>1573126</v>
      </c>
      <c r="F33" s="16">
        <v>38565</v>
      </c>
      <c r="G33" s="20">
        <f t="shared" si="1"/>
        <v>0.7138264830662007</v>
      </c>
      <c r="H33" s="21">
        <f t="shared" si="1"/>
        <v>0.030935220700694033</v>
      </c>
      <c r="I33" s="21">
        <f t="shared" si="1"/>
        <v>0.2552382962331053</v>
      </c>
      <c r="J33" s="22">
        <f t="shared" si="1"/>
        <v>1</v>
      </c>
    </row>
    <row r="34" spans="1:10" s="2" customFormat="1" ht="12" hidden="1" outlineLevel="3">
      <c r="A34" s="12">
        <v>38596</v>
      </c>
      <c r="B34" s="13">
        <v>1506237</v>
      </c>
      <c r="C34" s="23">
        <v>71066</v>
      </c>
      <c r="D34" s="23">
        <v>511100</v>
      </c>
      <c r="E34" s="15">
        <f t="shared" si="0"/>
        <v>2088403</v>
      </c>
      <c r="F34" s="16">
        <v>38596</v>
      </c>
      <c r="G34" s="20">
        <f t="shared" si="1"/>
        <v>0.7212386689733734</v>
      </c>
      <c r="H34" s="21">
        <f t="shared" si="1"/>
        <v>0.034028872779822666</v>
      </c>
      <c r="I34" s="21">
        <f t="shared" si="1"/>
        <v>0.2447324582468039</v>
      </c>
      <c r="J34" s="22">
        <f t="shared" si="1"/>
        <v>1</v>
      </c>
    </row>
    <row r="35" spans="1:10" s="2" customFormat="1" ht="12" hidden="1" outlineLevel="3">
      <c r="A35" s="12">
        <v>38626</v>
      </c>
      <c r="B35" s="13">
        <v>1490698</v>
      </c>
      <c r="C35" s="23">
        <v>72394</v>
      </c>
      <c r="D35" s="23">
        <v>494374</v>
      </c>
      <c r="E35" s="15">
        <f t="shared" si="0"/>
        <v>2057466</v>
      </c>
      <c r="F35" s="16">
        <v>38626</v>
      </c>
      <c r="G35" s="20">
        <f t="shared" si="1"/>
        <v>0.7245310493587743</v>
      </c>
      <c r="H35" s="21">
        <f t="shared" si="1"/>
        <v>0.035186000643510025</v>
      </c>
      <c r="I35" s="21">
        <f t="shared" si="1"/>
        <v>0.24028294999771563</v>
      </c>
      <c r="J35" s="22">
        <f t="shared" si="1"/>
        <v>1</v>
      </c>
    </row>
    <row r="36" spans="1:10" s="2" customFormat="1" ht="12" hidden="1" outlineLevel="3">
      <c r="A36" s="12">
        <v>38657</v>
      </c>
      <c r="B36" s="13">
        <v>1625142</v>
      </c>
      <c r="C36" s="23">
        <v>80918</v>
      </c>
      <c r="D36" s="23">
        <v>553888</v>
      </c>
      <c r="E36" s="15">
        <f t="shared" si="0"/>
        <v>2259948</v>
      </c>
      <c r="F36" s="16">
        <v>38657</v>
      </c>
      <c r="G36" s="20">
        <f t="shared" si="1"/>
        <v>0.7191059263310483</v>
      </c>
      <c r="H36" s="21">
        <f t="shared" si="1"/>
        <v>0.035805248616339845</v>
      </c>
      <c r="I36" s="21">
        <f t="shared" si="1"/>
        <v>0.24508882505261184</v>
      </c>
      <c r="J36" s="22">
        <f t="shared" si="1"/>
        <v>1</v>
      </c>
    </row>
    <row r="37" spans="1:10" s="2" customFormat="1" ht="12" hidden="1" outlineLevel="3">
      <c r="A37" s="32">
        <v>38687</v>
      </c>
      <c r="B37" s="25">
        <v>1711684</v>
      </c>
      <c r="C37" s="27">
        <v>91921</v>
      </c>
      <c r="D37" s="27">
        <v>577478</v>
      </c>
      <c r="E37" s="28">
        <f t="shared" si="0"/>
        <v>2381083</v>
      </c>
      <c r="F37" s="24">
        <v>38687</v>
      </c>
      <c r="G37" s="29">
        <f t="shared" si="1"/>
        <v>0.7188678429101379</v>
      </c>
      <c r="H37" s="30">
        <f t="shared" si="1"/>
        <v>0.03860470214604027</v>
      </c>
      <c r="I37" s="30">
        <f t="shared" si="1"/>
        <v>0.24252745494382177</v>
      </c>
      <c r="J37" s="31">
        <f t="shared" si="1"/>
        <v>1</v>
      </c>
    </row>
    <row r="38" spans="1:10" s="2" customFormat="1" ht="12" hidden="1" outlineLevel="2" collapsed="1">
      <c r="A38" s="12">
        <v>38718</v>
      </c>
      <c r="B38" s="13">
        <v>1923091</v>
      </c>
      <c r="C38" s="23">
        <v>101429</v>
      </c>
      <c r="D38" s="23">
        <v>654828</v>
      </c>
      <c r="E38" s="15">
        <f t="shared" si="0"/>
        <v>2679348</v>
      </c>
      <c r="F38" s="16">
        <v>38718</v>
      </c>
      <c r="G38" s="20">
        <f aca="true" t="shared" si="2" ref="G38:J69">B38/$E38</f>
        <v>0.7177458844465145</v>
      </c>
      <c r="H38" s="21">
        <f t="shared" si="2"/>
        <v>0.03785585149820031</v>
      </c>
      <c r="I38" s="21">
        <f t="shared" si="2"/>
        <v>0.24439826405528509</v>
      </c>
      <c r="J38" s="22">
        <f t="shared" si="2"/>
        <v>1</v>
      </c>
    </row>
    <row r="39" spans="1:10" s="2" customFormat="1" ht="12" hidden="1" outlineLevel="3">
      <c r="A39" s="12">
        <v>38749</v>
      </c>
      <c r="B39" s="13">
        <v>1764439</v>
      </c>
      <c r="C39" s="23">
        <v>96788</v>
      </c>
      <c r="D39" s="23">
        <v>609274</v>
      </c>
      <c r="E39" s="15">
        <f t="shared" si="0"/>
        <v>2470501</v>
      </c>
      <c r="F39" s="16">
        <v>38749</v>
      </c>
      <c r="G39" s="20">
        <f t="shared" si="2"/>
        <v>0.7142029086407979</v>
      </c>
      <c r="H39" s="21">
        <f t="shared" si="2"/>
        <v>0.03917747857620782</v>
      </c>
      <c r="I39" s="21">
        <f t="shared" si="2"/>
        <v>0.2466196127829942</v>
      </c>
      <c r="J39" s="22">
        <f t="shared" si="2"/>
        <v>1</v>
      </c>
    </row>
    <row r="40" spans="1:10" s="2" customFormat="1" ht="12" hidden="1" outlineLevel="3">
      <c r="A40" s="12">
        <v>38777</v>
      </c>
      <c r="B40" s="13">
        <v>2002708</v>
      </c>
      <c r="C40" s="23">
        <v>115845</v>
      </c>
      <c r="D40" s="23">
        <v>682679</v>
      </c>
      <c r="E40" s="15">
        <f t="shared" si="0"/>
        <v>2801232</v>
      </c>
      <c r="F40" s="16">
        <v>38777</v>
      </c>
      <c r="G40" s="20">
        <f t="shared" si="2"/>
        <v>0.7149382842977662</v>
      </c>
      <c r="H40" s="21">
        <f t="shared" si="2"/>
        <v>0.04135501807776007</v>
      </c>
      <c r="I40" s="21">
        <f t="shared" si="2"/>
        <v>0.2437066976244738</v>
      </c>
      <c r="J40" s="22">
        <f t="shared" si="2"/>
        <v>1</v>
      </c>
    </row>
    <row r="41" spans="1:10" s="2" customFormat="1" ht="12" hidden="1" outlineLevel="3">
      <c r="A41" s="12">
        <v>38808</v>
      </c>
      <c r="B41" s="13">
        <v>1774741</v>
      </c>
      <c r="C41" s="23">
        <v>107915</v>
      </c>
      <c r="D41" s="23">
        <v>627030</v>
      </c>
      <c r="E41" s="15">
        <f t="shared" si="0"/>
        <v>2509686</v>
      </c>
      <c r="F41" s="16">
        <v>38808</v>
      </c>
      <c r="G41" s="20">
        <f t="shared" si="2"/>
        <v>0.7071565924980256</v>
      </c>
      <c r="H41" s="21">
        <f t="shared" si="2"/>
        <v>0.04299940311258062</v>
      </c>
      <c r="I41" s="21">
        <f t="shared" si="2"/>
        <v>0.24984400438939372</v>
      </c>
      <c r="J41" s="22">
        <f t="shared" si="2"/>
        <v>1</v>
      </c>
    </row>
    <row r="42" spans="1:10" s="2" customFormat="1" ht="12" hidden="1" outlineLevel="3">
      <c r="A42" s="12">
        <v>38838</v>
      </c>
      <c r="B42" s="13">
        <v>2059772</v>
      </c>
      <c r="C42" s="23">
        <v>122017</v>
      </c>
      <c r="D42" s="23">
        <v>728107</v>
      </c>
      <c r="E42" s="15">
        <f t="shared" si="0"/>
        <v>2909896</v>
      </c>
      <c r="F42" s="16">
        <v>38838</v>
      </c>
      <c r="G42" s="20">
        <f t="shared" si="2"/>
        <v>0.7078507273112166</v>
      </c>
      <c r="H42" s="21">
        <f t="shared" si="2"/>
        <v>0.04193173914119268</v>
      </c>
      <c r="I42" s="21">
        <f t="shared" si="2"/>
        <v>0.2502175335475907</v>
      </c>
      <c r="J42" s="22">
        <f t="shared" si="2"/>
        <v>1</v>
      </c>
    </row>
    <row r="43" spans="1:10" s="2" customFormat="1" ht="12" hidden="1" outlineLevel="3">
      <c r="A43" s="12">
        <v>38869</v>
      </c>
      <c r="B43" s="13">
        <v>2130915</v>
      </c>
      <c r="C43" s="23">
        <v>136120</v>
      </c>
      <c r="D43" s="23">
        <v>770404</v>
      </c>
      <c r="E43" s="15">
        <f t="shared" si="0"/>
        <v>3037439</v>
      </c>
      <c r="F43" s="16">
        <v>38869</v>
      </c>
      <c r="G43" s="20">
        <f t="shared" si="2"/>
        <v>0.7015498912076917</v>
      </c>
      <c r="H43" s="21">
        <f t="shared" si="2"/>
        <v>0.04481406869405443</v>
      </c>
      <c r="I43" s="21">
        <f t="shared" si="2"/>
        <v>0.2536360400982538</v>
      </c>
      <c r="J43" s="22">
        <f t="shared" si="2"/>
        <v>1</v>
      </c>
    </row>
    <row r="44" spans="1:10" s="2" customFormat="1" ht="12" hidden="1" outlineLevel="3">
      <c r="A44" s="12">
        <v>38899</v>
      </c>
      <c r="B44" s="13">
        <v>1726509</v>
      </c>
      <c r="C44" s="23">
        <v>111896</v>
      </c>
      <c r="D44" s="23">
        <v>675454</v>
      </c>
      <c r="E44" s="15">
        <f t="shared" si="0"/>
        <v>2513859</v>
      </c>
      <c r="F44" s="16">
        <v>38899</v>
      </c>
      <c r="G44" s="20">
        <f t="shared" si="2"/>
        <v>0.6867962761634603</v>
      </c>
      <c r="H44" s="21">
        <f t="shared" si="2"/>
        <v>0.04451164524342853</v>
      </c>
      <c r="I44" s="21">
        <f t="shared" si="2"/>
        <v>0.2686920785931112</v>
      </c>
      <c r="J44" s="22">
        <f t="shared" si="2"/>
        <v>1</v>
      </c>
    </row>
    <row r="45" spans="1:10" s="2" customFormat="1" ht="12" hidden="1" outlineLevel="3">
      <c r="A45" s="12">
        <v>38930</v>
      </c>
      <c r="B45" s="13">
        <v>1981713</v>
      </c>
      <c r="C45" s="23">
        <v>130463</v>
      </c>
      <c r="D45" s="23">
        <v>748881</v>
      </c>
      <c r="E45" s="15">
        <f t="shared" si="0"/>
        <v>2861057</v>
      </c>
      <c r="F45" s="16">
        <v>38930</v>
      </c>
      <c r="G45" s="20">
        <f t="shared" si="2"/>
        <v>0.6926506532375971</v>
      </c>
      <c r="H45" s="21">
        <f t="shared" si="2"/>
        <v>0.045599580854208774</v>
      </c>
      <c r="I45" s="21">
        <f t="shared" si="2"/>
        <v>0.26174976590819404</v>
      </c>
      <c r="J45" s="22">
        <f t="shared" si="2"/>
        <v>1</v>
      </c>
    </row>
    <row r="46" spans="1:10" s="2" customFormat="1" ht="12" hidden="1" outlineLevel="3">
      <c r="A46" s="12">
        <v>38961</v>
      </c>
      <c r="B46" s="13">
        <v>2315877</v>
      </c>
      <c r="C46" s="23">
        <v>161598</v>
      </c>
      <c r="D46" s="23">
        <v>896783</v>
      </c>
      <c r="E46" s="15">
        <f t="shared" si="0"/>
        <v>3374258</v>
      </c>
      <c r="F46" s="16">
        <v>38961</v>
      </c>
      <c r="G46" s="20">
        <f t="shared" si="2"/>
        <v>0.6863366701657075</v>
      </c>
      <c r="H46" s="21">
        <f t="shared" si="2"/>
        <v>0.04789141790580329</v>
      </c>
      <c r="I46" s="21">
        <f t="shared" si="2"/>
        <v>0.26577191192848915</v>
      </c>
      <c r="J46" s="22">
        <f t="shared" si="2"/>
        <v>1</v>
      </c>
    </row>
    <row r="47" spans="1:10" s="2" customFormat="1" ht="12" hidden="1" outlineLevel="3">
      <c r="A47" s="12">
        <v>38991</v>
      </c>
      <c r="B47" s="13">
        <v>2426759</v>
      </c>
      <c r="C47" s="23">
        <v>181878</v>
      </c>
      <c r="D47" s="23">
        <v>983484</v>
      </c>
      <c r="E47" s="15">
        <f t="shared" si="0"/>
        <v>3592121</v>
      </c>
      <c r="F47" s="16">
        <v>38991</v>
      </c>
      <c r="G47" s="20">
        <f t="shared" si="2"/>
        <v>0.6755783003968965</v>
      </c>
      <c r="H47" s="21">
        <f t="shared" si="2"/>
        <v>0.05063248147821301</v>
      </c>
      <c r="I47" s="21">
        <f t="shared" si="2"/>
        <v>0.27378921812489054</v>
      </c>
      <c r="J47" s="22">
        <f t="shared" si="2"/>
        <v>1</v>
      </c>
    </row>
    <row r="48" spans="1:10" s="2" customFormat="1" ht="12" hidden="1" outlineLevel="3">
      <c r="A48" s="12">
        <v>39022</v>
      </c>
      <c r="B48" s="13">
        <v>2479252</v>
      </c>
      <c r="C48" s="23">
        <v>194982</v>
      </c>
      <c r="D48" s="23">
        <v>999985</v>
      </c>
      <c r="E48" s="15">
        <f t="shared" si="0"/>
        <v>3674219</v>
      </c>
      <c r="F48" s="16">
        <v>39022</v>
      </c>
      <c r="G48" s="20">
        <f t="shared" si="2"/>
        <v>0.6747697946148555</v>
      </c>
      <c r="H48" s="21">
        <f t="shared" si="2"/>
        <v>0.053067604299036064</v>
      </c>
      <c r="I48" s="21">
        <f t="shared" si="2"/>
        <v>0.27216260108610835</v>
      </c>
      <c r="J48" s="22">
        <f t="shared" si="2"/>
        <v>1</v>
      </c>
    </row>
    <row r="49" spans="1:10" s="2" customFormat="1" ht="12" hidden="1" outlineLevel="3">
      <c r="A49" s="32">
        <v>39052</v>
      </c>
      <c r="B49" s="25">
        <v>2344129</v>
      </c>
      <c r="C49" s="27">
        <v>198130</v>
      </c>
      <c r="D49" s="27">
        <v>954837</v>
      </c>
      <c r="E49" s="33">
        <f t="shared" si="0"/>
        <v>3497096</v>
      </c>
      <c r="F49" s="24">
        <v>39052</v>
      </c>
      <c r="G49" s="30">
        <f t="shared" si="2"/>
        <v>0.6703073064050858</v>
      </c>
      <c r="H49" s="30">
        <f t="shared" si="2"/>
        <v>0.05665557937214191</v>
      </c>
      <c r="I49" s="30">
        <f t="shared" si="2"/>
        <v>0.27303711422277227</v>
      </c>
      <c r="J49" s="31">
        <f t="shared" si="2"/>
        <v>1</v>
      </c>
    </row>
    <row r="50" spans="1:10" s="2" customFormat="1" ht="12" hidden="1" outlineLevel="2" collapsed="1">
      <c r="A50" s="12">
        <v>39083</v>
      </c>
      <c r="B50" s="13">
        <v>2736889</v>
      </c>
      <c r="C50" s="23">
        <v>224645</v>
      </c>
      <c r="D50" s="23">
        <v>1114781</v>
      </c>
      <c r="E50" s="15">
        <f t="shared" si="0"/>
        <v>4076315</v>
      </c>
      <c r="F50" s="16">
        <v>39083</v>
      </c>
      <c r="G50" s="20">
        <f t="shared" si="2"/>
        <v>0.6714125380398718</v>
      </c>
      <c r="H50" s="21">
        <f t="shared" si="2"/>
        <v>0.05510982345574373</v>
      </c>
      <c r="I50" s="21">
        <f t="shared" si="2"/>
        <v>0.2734776385043845</v>
      </c>
      <c r="J50" s="22">
        <f t="shared" si="2"/>
        <v>1</v>
      </c>
    </row>
    <row r="51" spans="1:10" s="2" customFormat="1" ht="12" hidden="1" outlineLevel="3">
      <c r="A51" s="16">
        <v>39114</v>
      </c>
      <c r="B51" s="13">
        <v>2507091</v>
      </c>
      <c r="C51" s="23">
        <v>212200</v>
      </c>
      <c r="D51" s="23">
        <v>1017540</v>
      </c>
      <c r="E51" s="15">
        <f t="shared" si="0"/>
        <v>3736831</v>
      </c>
      <c r="F51" s="16">
        <v>39114</v>
      </c>
      <c r="G51" s="20">
        <f t="shared" si="2"/>
        <v>0.6709136698983711</v>
      </c>
      <c r="H51" s="21">
        <f t="shared" si="2"/>
        <v>0.056786084251602496</v>
      </c>
      <c r="I51" s="21">
        <f t="shared" si="2"/>
        <v>0.2723002458500264</v>
      </c>
      <c r="J51" s="22">
        <f t="shared" si="2"/>
        <v>1</v>
      </c>
    </row>
    <row r="52" spans="1:10" s="2" customFormat="1" ht="12" hidden="1" outlineLevel="3">
      <c r="A52" s="16">
        <v>39142</v>
      </c>
      <c r="B52" s="13">
        <v>2800050</v>
      </c>
      <c r="C52" s="23">
        <v>247062</v>
      </c>
      <c r="D52" s="23">
        <v>1139526</v>
      </c>
      <c r="E52" s="15">
        <f t="shared" si="0"/>
        <v>4186638</v>
      </c>
      <c r="F52" s="16">
        <v>39142</v>
      </c>
      <c r="G52" s="20">
        <f t="shared" si="2"/>
        <v>0.6688063309987632</v>
      </c>
      <c r="H52" s="21">
        <f t="shared" si="2"/>
        <v>0.05901202826707253</v>
      </c>
      <c r="I52" s="21">
        <f t="shared" si="2"/>
        <v>0.2721816407341643</v>
      </c>
      <c r="J52" s="22">
        <f t="shared" si="2"/>
        <v>1</v>
      </c>
    </row>
    <row r="53" spans="1:10" s="2" customFormat="1" ht="12" hidden="1" outlineLevel="3">
      <c r="A53" s="16">
        <v>39173</v>
      </c>
      <c r="B53" s="13">
        <v>2829189</v>
      </c>
      <c r="C53" s="23">
        <v>248013</v>
      </c>
      <c r="D53" s="23">
        <v>1177233</v>
      </c>
      <c r="E53" s="15">
        <f t="shared" si="0"/>
        <v>4254435</v>
      </c>
      <c r="F53" s="16">
        <v>39173</v>
      </c>
      <c r="G53" s="20">
        <f t="shared" si="2"/>
        <v>0.664997584873197</v>
      </c>
      <c r="H53" s="21">
        <f t="shared" si="2"/>
        <v>0.058295167278381264</v>
      </c>
      <c r="I53" s="21">
        <f t="shared" si="2"/>
        <v>0.2767072478484217</v>
      </c>
      <c r="J53" s="22">
        <f t="shared" si="2"/>
        <v>1</v>
      </c>
    </row>
    <row r="54" spans="1:10" s="2" customFormat="1" ht="12" hidden="1" outlineLevel="3">
      <c r="A54" s="16">
        <v>39203</v>
      </c>
      <c r="B54" s="13">
        <v>2890848</v>
      </c>
      <c r="C54" s="23">
        <v>273052</v>
      </c>
      <c r="D54" s="23">
        <v>1215511</v>
      </c>
      <c r="E54" s="15">
        <f t="shared" si="0"/>
        <v>4379411</v>
      </c>
      <c r="F54" s="16">
        <v>39203</v>
      </c>
      <c r="G54" s="20">
        <f t="shared" si="2"/>
        <v>0.6600997257393746</v>
      </c>
      <c r="H54" s="21">
        <f t="shared" si="2"/>
        <v>0.06234902364724389</v>
      </c>
      <c r="I54" s="21">
        <f t="shared" si="2"/>
        <v>0.2775512506133816</v>
      </c>
      <c r="J54" s="22">
        <f t="shared" si="2"/>
        <v>1</v>
      </c>
    </row>
    <row r="55" spans="1:10" s="2" customFormat="1" ht="12" hidden="1" outlineLevel="3">
      <c r="A55" s="16">
        <v>39234</v>
      </c>
      <c r="B55" s="13">
        <v>3085830</v>
      </c>
      <c r="C55" s="23">
        <v>290825</v>
      </c>
      <c r="D55" s="23">
        <v>1299844</v>
      </c>
      <c r="E55" s="15">
        <f t="shared" si="0"/>
        <v>4676499</v>
      </c>
      <c r="F55" s="16">
        <v>39234</v>
      </c>
      <c r="G55" s="20">
        <f t="shared" si="2"/>
        <v>0.659859009913185</v>
      </c>
      <c r="H55" s="21">
        <f t="shared" si="2"/>
        <v>0.062188615885516066</v>
      </c>
      <c r="I55" s="21">
        <f t="shared" si="2"/>
        <v>0.27795237420129887</v>
      </c>
      <c r="J55" s="22">
        <f t="shared" si="2"/>
        <v>1</v>
      </c>
    </row>
    <row r="56" spans="1:10" s="2" customFormat="1" ht="12" hidden="1" outlineLevel="3">
      <c r="A56" s="16">
        <v>39264</v>
      </c>
      <c r="B56" s="13">
        <v>2589952</v>
      </c>
      <c r="C56" s="23">
        <v>246752</v>
      </c>
      <c r="D56" s="23">
        <v>1134389</v>
      </c>
      <c r="E56" s="15">
        <f t="shared" si="0"/>
        <v>3971093</v>
      </c>
      <c r="F56" s="16">
        <v>39264</v>
      </c>
      <c r="G56" s="20">
        <f t="shared" si="2"/>
        <v>0.6522012957137997</v>
      </c>
      <c r="H56" s="21">
        <f t="shared" si="2"/>
        <v>0.062137048918270106</v>
      </c>
      <c r="I56" s="21">
        <f t="shared" si="2"/>
        <v>0.2856616553679302</v>
      </c>
      <c r="J56" s="22">
        <f t="shared" si="2"/>
        <v>1</v>
      </c>
    </row>
    <row r="57" spans="1:10" s="2" customFormat="1" ht="12" hidden="1" outlineLevel="3">
      <c r="A57" s="16">
        <v>39295</v>
      </c>
      <c r="B57" s="13">
        <v>2538457</v>
      </c>
      <c r="C57" s="23">
        <v>224886</v>
      </c>
      <c r="D57" s="23">
        <v>1133963</v>
      </c>
      <c r="E57" s="15">
        <f t="shared" si="0"/>
        <v>3897306</v>
      </c>
      <c r="F57" s="16">
        <v>39295</v>
      </c>
      <c r="G57" s="20">
        <f t="shared" si="2"/>
        <v>0.6513363333543735</v>
      </c>
      <c r="H57" s="21">
        <f t="shared" si="2"/>
        <v>0.057702936336022886</v>
      </c>
      <c r="I57" s="21">
        <f t="shared" si="2"/>
        <v>0.2909607303096036</v>
      </c>
      <c r="J57" s="22">
        <f t="shared" si="2"/>
        <v>1</v>
      </c>
    </row>
    <row r="58" spans="1:10" s="2" customFormat="1" ht="12" hidden="1" outlineLevel="3">
      <c r="A58" s="16">
        <v>39326</v>
      </c>
      <c r="B58" s="13">
        <v>2894268</v>
      </c>
      <c r="C58" s="23">
        <v>292317</v>
      </c>
      <c r="D58" s="23">
        <v>1241751</v>
      </c>
      <c r="E58" s="15">
        <f t="shared" si="0"/>
        <v>4428336</v>
      </c>
      <c r="F58" s="16">
        <v>39326</v>
      </c>
      <c r="G58" s="20">
        <f t="shared" si="2"/>
        <v>0.6535791322067702</v>
      </c>
      <c r="H58" s="21">
        <f t="shared" si="2"/>
        <v>0.0660105737234031</v>
      </c>
      <c r="I58" s="21">
        <f t="shared" si="2"/>
        <v>0.2804102940698267</v>
      </c>
      <c r="J58" s="22">
        <f t="shared" si="2"/>
        <v>1</v>
      </c>
    </row>
    <row r="59" spans="1:10" s="2" customFormat="1" ht="12" hidden="1" outlineLevel="3">
      <c r="A59" s="16">
        <v>39356</v>
      </c>
      <c r="B59" s="13">
        <v>3497292</v>
      </c>
      <c r="C59" s="23">
        <v>375288</v>
      </c>
      <c r="D59" s="23">
        <v>1533224</v>
      </c>
      <c r="E59" s="15">
        <f t="shared" si="0"/>
        <v>5405804</v>
      </c>
      <c r="F59" s="16">
        <v>39356</v>
      </c>
      <c r="G59" s="20">
        <f t="shared" si="2"/>
        <v>0.6469513138101196</v>
      </c>
      <c r="H59" s="21">
        <f t="shared" si="2"/>
        <v>0.06942316073612732</v>
      </c>
      <c r="I59" s="21">
        <f t="shared" si="2"/>
        <v>0.283625525453753</v>
      </c>
      <c r="J59" s="22">
        <f t="shared" si="2"/>
        <v>1</v>
      </c>
    </row>
    <row r="60" spans="1:10" s="2" customFormat="1" ht="12" hidden="1" outlineLevel="3">
      <c r="A60" s="16">
        <v>39387</v>
      </c>
      <c r="B60" s="13">
        <v>3229195</v>
      </c>
      <c r="C60" s="23">
        <v>362365</v>
      </c>
      <c r="D60" s="23">
        <v>1425052</v>
      </c>
      <c r="E60" s="15">
        <f t="shared" si="0"/>
        <v>5016612</v>
      </c>
      <c r="F60" s="16">
        <v>39387</v>
      </c>
      <c r="G60" s="20">
        <f t="shared" si="2"/>
        <v>0.6437003698910739</v>
      </c>
      <c r="H60" s="21">
        <f t="shared" si="2"/>
        <v>0.07223301303748426</v>
      </c>
      <c r="I60" s="21">
        <f t="shared" si="2"/>
        <v>0.2840666170714418</v>
      </c>
      <c r="J60" s="22">
        <f t="shared" si="2"/>
        <v>1</v>
      </c>
    </row>
    <row r="61" spans="1:10" s="2" customFormat="1" ht="12" hidden="1" outlineLevel="3">
      <c r="A61" s="24">
        <v>39417</v>
      </c>
      <c r="B61" s="27">
        <v>3292151</v>
      </c>
      <c r="C61" s="27">
        <v>381777</v>
      </c>
      <c r="D61" s="27">
        <v>1476710</v>
      </c>
      <c r="E61" s="33">
        <f t="shared" si="0"/>
        <v>5150638</v>
      </c>
      <c r="F61" s="24">
        <v>39417</v>
      </c>
      <c r="G61" s="30">
        <f t="shared" si="2"/>
        <v>0.63917343831968</v>
      </c>
      <c r="H61" s="30">
        <f t="shared" si="2"/>
        <v>0.07412227378433507</v>
      </c>
      <c r="I61" s="30">
        <f t="shared" si="2"/>
        <v>0.2867042878959849</v>
      </c>
      <c r="J61" s="31">
        <f t="shared" si="2"/>
        <v>1</v>
      </c>
    </row>
    <row r="62" spans="1:10" s="2" customFormat="1" ht="12" hidden="1" outlineLevel="2" collapsed="1">
      <c r="A62" s="12">
        <v>39448</v>
      </c>
      <c r="B62" s="13">
        <v>3473392</v>
      </c>
      <c r="C62" s="23">
        <v>370988</v>
      </c>
      <c r="D62" s="23">
        <v>1485021</v>
      </c>
      <c r="E62" s="34">
        <f t="shared" si="0"/>
        <v>5329401</v>
      </c>
      <c r="F62" s="16">
        <v>39448</v>
      </c>
      <c r="G62" s="21">
        <f t="shared" si="2"/>
        <v>0.6517415371821336</v>
      </c>
      <c r="H62" s="21">
        <f t="shared" si="2"/>
        <v>0.0696115754847496</v>
      </c>
      <c r="I62" s="21">
        <f t="shared" si="2"/>
        <v>0.2786468873331168</v>
      </c>
      <c r="J62" s="22">
        <f t="shared" si="2"/>
        <v>1</v>
      </c>
    </row>
    <row r="63" spans="1:10" s="2" customFormat="1" ht="12" hidden="1" outlineLevel="3">
      <c r="A63" s="12">
        <v>39479</v>
      </c>
      <c r="B63" s="13">
        <v>3429167</v>
      </c>
      <c r="C63" s="23">
        <v>390354</v>
      </c>
      <c r="D63" s="23">
        <v>1521299</v>
      </c>
      <c r="E63" s="15">
        <f t="shared" si="0"/>
        <v>5340820</v>
      </c>
      <c r="F63" s="16">
        <v>39479</v>
      </c>
      <c r="G63" s="20">
        <f t="shared" si="2"/>
        <v>0.6420675102325111</v>
      </c>
      <c r="H63" s="21">
        <f t="shared" si="2"/>
        <v>0.07308877662980591</v>
      </c>
      <c r="I63" s="21">
        <f t="shared" si="2"/>
        <v>0.284843713137683</v>
      </c>
      <c r="J63" s="22">
        <f t="shared" si="2"/>
        <v>1</v>
      </c>
    </row>
    <row r="64" spans="1:10" s="2" customFormat="1" ht="12" hidden="1" outlineLevel="3">
      <c r="A64" s="12">
        <v>39508</v>
      </c>
      <c r="B64" s="13">
        <v>3431683</v>
      </c>
      <c r="C64" s="23">
        <v>403452</v>
      </c>
      <c r="D64" s="23">
        <v>1551468</v>
      </c>
      <c r="E64" s="15">
        <f t="shared" si="0"/>
        <v>5386603</v>
      </c>
      <c r="F64" s="16">
        <v>39508</v>
      </c>
      <c r="G64" s="20">
        <f t="shared" si="2"/>
        <v>0.6370773936746406</v>
      </c>
      <c r="H64" s="21">
        <f t="shared" si="2"/>
        <v>0.0748991525828059</v>
      </c>
      <c r="I64" s="21">
        <f t="shared" si="2"/>
        <v>0.2880234537425535</v>
      </c>
      <c r="J64" s="22">
        <f t="shared" si="2"/>
        <v>1</v>
      </c>
    </row>
    <row r="65" spans="1:10" s="2" customFormat="1" ht="12" hidden="1" outlineLevel="3">
      <c r="A65" s="12">
        <v>39539</v>
      </c>
      <c r="B65" s="13">
        <v>6998086</v>
      </c>
      <c r="C65" s="23">
        <v>673797</v>
      </c>
      <c r="D65" s="23">
        <v>2459498</v>
      </c>
      <c r="E65" s="15">
        <f t="shared" si="0"/>
        <v>10131381</v>
      </c>
      <c r="F65" s="16">
        <v>39539</v>
      </c>
      <c r="G65" s="20">
        <f t="shared" si="2"/>
        <v>0.6907336719446243</v>
      </c>
      <c r="H65" s="21">
        <f t="shared" si="2"/>
        <v>0.06650593833160554</v>
      </c>
      <c r="I65" s="21">
        <f t="shared" si="2"/>
        <v>0.24276038972377015</v>
      </c>
      <c r="J65" s="22">
        <f t="shared" si="2"/>
        <v>1</v>
      </c>
    </row>
    <row r="66" spans="1:10" s="2" customFormat="1" ht="12" hidden="1" outlineLevel="3">
      <c r="A66" s="12">
        <v>39569</v>
      </c>
      <c r="B66" s="13">
        <v>2249928</v>
      </c>
      <c r="C66" s="23">
        <v>335096</v>
      </c>
      <c r="D66" s="23">
        <v>1163395</v>
      </c>
      <c r="E66" s="15">
        <f t="shared" si="0"/>
        <v>3748419</v>
      </c>
      <c r="F66" s="16">
        <v>39569</v>
      </c>
      <c r="G66" s="20">
        <f t="shared" si="2"/>
        <v>0.6002338585947835</v>
      </c>
      <c r="H66" s="21">
        <f t="shared" si="2"/>
        <v>0.08939662294956888</v>
      </c>
      <c r="I66" s="21">
        <f t="shared" si="2"/>
        <v>0.3103695184556476</v>
      </c>
      <c r="J66" s="22">
        <f t="shared" si="2"/>
        <v>1</v>
      </c>
    </row>
    <row r="67" spans="1:10" s="2" customFormat="1" ht="12" hidden="1" outlineLevel="3">
      <c r="A67" s="12">
        <v>39600</v>
      </c>
      <c r="B67" s="13">
        <v>2903356</v>
      </c>
      <c r="C67" s="23">
        <v>393487</v>
      </c>
      <c r="D67" s="23">
        <v>1461569</v>
      </c>
      <c r="E67" s="15">
        <f t="shared" si="0"/>
        <v>4758412</v>
      </c>
      <c r="F67" s="16">
        <v>39600</v>
      </c>
      <c r="G67" s="20">
        <f t="shared" si="2"/>
        <v>0.6101522945049735</v>
      </c>
      <c r="H67" s="21">
        <f t="shared" si="2"/>
        <v>0.08269292360560623</v>
      </c>
      <c r="I67" s="21">
        <f t="shared" si="2"/>
        <v>0.30715478188942025</v>
      </c>
      <c r="J67" s="22">
        <f t="shared" si="2"/>
        <v>1</v>
      </c>
    </row>
    <row r="68" spans="1:10" s="2" customFormat="1" ht="12" hidden="1" outlineLevel="3">
      <c r="A68" s="12">
        <v>39630</v>
      </c>
      <c r="B68" s="13">
        <v>2778837</v>
      </c>
      <c r="C68" s="23">
        <v>349597</v>
      </c>
      <c r="D68" s="23">
        <v>1418576</v>
      </c>
      <c r="E68" s="15">
        <f t="shared" si="0"/>
        <v>4547010</v>
      </c>
      <c r="F68" s="16">
        <v>39630</v>
      </c>
      <c r="G68" s="20">
        <f t="shared" si="2"/>
        <v>0.611135009599715</v>
      </c>
      <c r="H68" s="21">
        <f t="shared" si="2"/>
        <v>0.07688502994275359</v>
      </c>
      <c r="I68" s="21">
        <f t="shared" si="2"/>
        <v>0.31197996045753146</v>
      </c>
      <c r="J68" s="22">
        <f t="shared" si="2"/>
        <v>1</v>
      </c>
    </row>
    <row r="69" spans="1:10" s="2" customFormat="1" ht="12" hidden="1" outlineLevel="3">
      <c r="A69" s="12">
        <v>39661</v>
      </c>
      <c r="B69" s="13">
        <v>2759152</v>
      </c>
      <c r="C69" s="23">
        <v>313484</v>
      </c>
      <c r="D69" s="23">
        <v>1342121</v>
      </c>
      <c r="E69" s="15">
        <f t="shared" si="0"/>
        <v>4414757</v>
      </c>
      <c r="F69" s="16">
        <v>39661</v>
      </c>
      <c r="G69" s="20">
        <f t="shared" si="2"/>
        <v>0.6249838892604961</v>
      </c>
      <c r="H69" s="21">
        <f t="shared" si="2"/>
        <v>0.07100821177700155</v>
      </c>
      <c r="I69" s="21">
        <f t="shared" si="2"/>
        <v>0.30400789896250235</v>
      </c>
      <c r="J69" s="22">
        <f t="shared" si="2"/>
        <v>1</v>
      </c>
    </row>
    <row r="70" spans="1:10" s="2" customFormat="1" ht="12" hidden="1" outlineLevel="3">
      <c r="A70" s="12">
        <v>39692</v>
      </c>
      <c r="B70" s="13">
        <v>3679948</v>
      </c>
      <c r="C70" s="23">
        <v>495050</v>
      </c>
      <c r="D70" s="23">
        <v>1761473</v>
      </c>
      <c r="E70" s="15">
        <f aca="true" t="shared" si="3" ref="E70:E87">SUM(B70:D70)</f>
        <v>5936471</v>
      </c>
      <c r="F70" s="16">
        <v>39692</v>
      </c>
      <c r="G70" s="20">
        <f aca="true" t="shared" si="4" ref="G70:J133">B70/$E70</f>
        <v>0.6198881456676871</v>
      </c>
      <c r="H70" s="21">
        <f t="shared" si="4"/>
        <v>0.08339129425545917</v>
      </c>
      <c r="I70" s="21">
        <f t="shared" si="4"/>
        <v>0.29672056007685377</v>
      </c>
      <c r="J70" s="22">
        <f t="shared" si="4"/>
        <v>1</v>
      </c>
    </row>
    <row r="71" spans="1:10" s="2" customFormat="1" ht="12" hidden="1" outlineLevel="3">
      <c r="A71" s="12">
        <v>39722</v>
      </c>
      <c r="B71" s="13">
        <v>4256010</v>
      </c>
      <c r="C71" s="23">
        <v>546903</v>
      </c>
      <c r="D71" s="23">
        <v>1945819</v>
      </c>
      <c r="E71" s="15">
        <f t="shared" si="3"/>
        <v>6748732</v>
      </c>
      <c r="F71" s="16">
        <v>39722</v>
      </c>
      <c r="G71" s="20">
        <f t="shared" si="4"/>
        <v>0.6306384666038005</v>
      </c>
      <c r="H71" s="21">
        <f t="shared" si="4"/>
        <v>0.08103788978433282</v>
      </c>
      <c r="I71" s="21">
        <f t="shared" si="4"/>
        <v>0.28832364361186663</v>
      </c>
      <c r="J71" s="22">
        <f t="shared" si="4"/>
        <v>1</v>
      </c>
    </row>
    <row r="72" spans="1:10" s="2" customFormat="1" ht="12" hidden="1" outlineLevel="3">
      <c r="A72" s="12">
        <v>39753</v>
      </c>
      <c r="B72" s="13">
        <v>3659716</v>
      </c>
      <c r="C72" s="23">
        <v>501923</v>
      </c>
      <c r="D72" s="23">
        <v>1713441</v>
      </c>
      <c r="E72" s="15">
        <f t="shared" si="3"/>
        <v>5875080</v>
      </c>
      <c r="F72" s="16">
        <v>39753</v>
      </c>
      <c r="G72" s="20">
        <f t="shared" si="4"/>
        <v>0.6229219006379487</v>
      </c>
      <c r="H72" s="21">
        <f t="shared" si="4"/>
        <v>0.08543253879096115</v>
      </c>
      <c r="I72" s="21">
        <f t="shared" si="4"/>
        <v>0.2916455605710901</v>
      </c>
      <c r="J72" s="22">
        <f t="shared" si="4"/>
        <v>1</v>
      </c>
    </row>
    <row r="73" spans="1:10" s="2" customFormat="1" ht="12" hidden="1" outlineLevel="3">
      <c r="A73" s="32">
        <v>39783</v>
      </c>
      <c r="B73" s="25">
        <v>7592452</v>
      </c>
      <c r="C73" s="27">
        <v>866205</v>
      </c>
      <c r="D73" s="27">
        <v>2921163</v>
      </c>
      <c r="E73" s="28">
        <f t="shared" si="3"/>
        <v>11379820</v>
      </c>
      <c r="F73" s="24">
        <v>39783</v>
      </c>
      <c r="G73" s="29">
        <f t="shared" si="4"/>
        <v>0.6671855969602332</v>
      </c>
      <c r="H73" s="30">
        <f t="shared" si="4"/>
        <v>0.07611763630707691</v>
      </c>
      <c r="I73" s="30">
        <f t="shared" si="4"/>
        <v>0.25669676673269</v>
      </c>
      <c r="J73" s="31">
        <f t="shared" si="4"/>
        <v>1</v>
      </c>
    </row>
    <row r="74" spans="1:10" s="2" customFormat="1" ht="12" hidden="1" outlineLevel="2" collapsed="1">
      <c r="A74" s="12">
        <v>39814</v>
      </c>
      <c r="B74" s="13">
        <v>2473136</v>
      </c>
      <c r="C74" s="23">
        <v>430869</v>
      </c>
      <c r="D74" s="23">
        <v>1309155</v>
      </c>
      <c r="E74" s="34">
        <f t="shared" si="3"/>
        <v>4213160</v>
      </c>
      <c r="F74" s="16">
        <v>39814</v>
      </c>
      <c r="G74" s="21">
        <f t="shared" si="4"/>
        <v>0.5870026298550257</v>
      </c>
      <c r="H74" s="21">
        <f t="shared" si="4"/>
        <v>0.10226741922927209</v>
      </c>
      <c r="I74" s="21">
        <f t="shared" si="4"/>
        <v>0.3107299509157022</v>
      </c>
      <c r="J74" s="22">
        <f t="shared" si="4"/>
        <v>1</v>
      </c>
    </row>
    <row r="75" spans="1:10" s="2" customFormat="1" ht="12" hidden="1" outlineLevel="3">
      <c r="A75" s="12">
        <v>39845</v>
      </c>
      <c r="B75" s="13">
        <v>2848990</v>
      </c>
      <c r="C75" s="23">
        <v>462264</v>
      </c>
      <c r="D75" s="23">
        <v>1455535</v>
      </c>
      <c r="E75" s="15">
        <f t="shared" si="3"/>
        <v>4766789</v>
      </c>
      <c r="F75" s="16">
        <v>39845</v>
      </c>
      <c r="G75" s="20">
        <f t="shared" si="4"/>
        <v>0.5976748708617059</v>
      </c>
      <c r="H75" s="21">
        <f t="shared" si="4"/>
        <v>0.09697597271454642</v>
      </c>
      <c r="I75" s="21">
        <f t="shared" si="4"/>
        <v>0.3053491564237477</v>
      </c>
      <c r="J75" s="22">
        <f t="shared" si="4"/>
        <v>1</v>
      </c>
    </row>
    <row r="76" spans="1:10" s="2" customFormat="1" ht="12" hidden="1" outlineLevel="3">
      <c r="A76" s="12">
        <v>39873</v>
      </c>
      <c r="B76" s="13">
        <v>3894556</v>
      </c>
      <c r="C76" s="23">
        <v>593574</v>
      </c>
      <c r="D76" s="23">
        <v>1881573</v>
      </c>
      <c r="E76" s="15">
        <f t="shared" si="3"/>
        <v>6369703</v>
      </c>
      <c r="F76" s="16">
        <v>39873</v>
      </c>
      <c r="G76" s="20">
        <f t="shared" si="4"/>
        <v>0.611418774156346</v>
      </c>
      <c r="H76" s="21">
        <f t="shared" si="4"/>
        <v>0.09318707638331018</v>
      </c>
      <c r="I76" s="21">
        <f t="shared" si="4"/>
        <v>0.29539414946034376</v>
      </c>
      <c r="J76" s="22">
        <f t="shared" si="4"/>
        <v>1</v>
      </c>
    </row>
    <row r="77" spans="1:10" s="2" customFormat="1" ht="12" hidden="1" outlineLevel="3">
      <c r="A77" s="12">
        <v>39904</v>
      </c>
      <c r="B77" s="13">
        <v>3822949</v>
      </c>
      <c r="C77" s="23">
        <v>544726</v>
      </c>
      <c r="D77" s="23">
        <v>1802673</v>
      </c>
      <c r="E77" s="15">
        <f t="shared" si="3"/>
        <v>6170348</v>
      </c>
      <c r="F77" s="16">
        <v>39904</v>
      </c>
      <c r="G77" s="20">
        <f t="shared" si="4"/>
        <v>0.6195678104379202</v>
      </c>
      <c r="H77" s="21">
        <f t="shared" si="4"/>
        <v>0.08828124442900141</v>
      </c>
      <c r="I77" s="21">
        <f t="shared" si="4"/>
        <v>0.2921509451330784</v>
      </c>
      <c r="J77" s="22">
        <f t="shared" si="4"/>
        <v>1</v>
      </c>
    </row>
    <row r="78" spans="1:10" s="2" customFormat="1" ht="12" hidden="1" outlineLevel="3">
      <c r="A78" s="12">
        <v>39934</v>
      </c>
      <c r="B78" s="13">
        <v>3835135</v>
      </c>
      <c r="C78" s="23">
        <v>565062</v>
      </c>
      <c r="D78" s="23">
        <v>1784161</v>
      </c>
      <c r="E78" s="15">
        <f t="shared" si="3"/>
        <v>6184358</v>
      </c>
      <c r="F78" s="16">
        <v>39934</v>
      </c>
      <c r="G78" s="20">
        <f t="shared" si="4"/>
        <v>0.6201347011282335</v>
      </c>
      <c r="H78" s="21">
        <f t="shared" si="4"/>
        <v>0.09136954878744083</v>
      </c>
      <c r="I78" s="21">
        <f t="shared" si="4"/>
        <v>0.28849575008432565</v>
      </c>
      <c r="J78" s="22">
        <f t="shared" si="4"/>
        <v>1</v>
      </c>
    </row>
    <row r="79" spans="1:10" s="2" customFormat="1" ht="12" hidden="1" outlineLevel="3">
      <c r="A79" s="12">
        <v>39965</v>
      </c>
      <c r="B79" s="13">
        <v>4705010</v>
      </c>
      <c r="C79" s="23">
        <v>724191</v>
      </c>
      <c r="D79" s="23">
        <v>2118394</v>
      </c>
      <c r="E79" s="15">
        <f t="shared" si="3"/>
        <v>7547595</v>
      </c>
      <c r="F79" s="16">
        <v>39965</v>
      </c>
      <c r="G79" s="20">
        <f t="shared" si="4"/>
        <v>0.6233787054021844</v>
      </c>
      <c r="H79" s="21">
        <f t="shared" si="4"/>
        <v>0.09594990192240045</v>
      </c>
      <c r="I79" s="21">
        <f t="shared" si="4"/>
        <v>0.28067139267541513</v>
      </c>
      <c r="J79" s="22">
        <f t="shared" si="4"/>
        <v>1</v>
      </c>
    </row>
    <row r="80" spans="1:10" s="2" customFormat="1" ht="12" hidden="1" outlineLevel="3">
      <c r="A80" s="12">
        <v>39995</v>
      </c>
      <c r="B80" s="13">
        <v>3688391</v>
      </c>
      <c r="C80" s="23">
        <v>536628</v>
      </c>
      <c r="D80" s="23">
        <v>1741982</v>
      </c>
      <c r="E80" s="15">
        <f t="shared" si="3"/>
        <v>5967001</v>
      </c>
      <c r="F80" s="16">
        <v>39995</v>
      </c>
      <c r="G80" s="20">
        <f t="shared" si="4"/>
        <v>0.6181314533045997</v>
      </c>
      <c r="H80" s="21">
        <f t="shared" si="4"/>
        <v>0.08993261439037802</v>
      </c>
      <c r="I80" s="21">
        <f t="shared" si="4"/>
        <v>0.29193593230502224</v>
      </c>
      <c r="J80" s="22">
        <f t="shared" si="4"/>
        <v>1</v>
      </c>
    </row>
    <row r="81" spans="1:10" s="2" customFormat="1" ht="12" hidden="1" outlineLevel="3">
      <c r="A81" s="12">
        <v>40026</v>
      </c>
      <c r="B81" s="13">
        <v>3788608</v>
      </c>
      <c r="C81" s="23">
        <v>522344</v>
      </c>
      <c r="D81" s="23">
        <v>1760639</v>
      </c>
      <c r="E81" s="15">
        <f t="shared" si="3"/>
        <v>6071591</v>
      </c>
      <c r="F81" s="16">
        <v>40026</v>
      </c>
      <c r="G81" s="20">
        <f t="shared" si="4"/>
        <v>0.6239893299795721</v>
      </c>
      <c r="H81" s="21">
        <f t="shared" si="4"/>
        <v>0.0860308278340883</v>
      </c>
      <c r="I81" s="21">
        <f t="shared" si="4"/>
        <v>0.28997984218633965</v>
      </c>
      <c r="J81" s="22">
        <f t="shared" si="4"/>
        <v>1</v>
      </c>
    </row>
    <row r="82" spans="1:10" s="2" customFormat="1" ht="12" hidden="1" outlineLevel="3">
      <c r="A82" s="12">
        <v>40057</v>
      </c>
      <c r="B82" s="13">
        <v>4759422</v>
      </c>
      <c r="C82" s="23">
        <v>773227</v>
      </c>
      <c r="D82" s="23">
        <v>2162234</v>
      </c>
      <c r="E82" s="15">
        <f t="shared" si="3"/>
        <v>7694883</v>
      </c>
      <c r="F82" s="16">
        <v>40057</v>
      </c>
      <c r="G82" s="20">
        <f t="shared" si="4"/>
        <v>0.618517786430281</v>
      </c>
      <c r="H82" s="21">
        <f t="shared" si="4"/>
        <v>0.10048586833613975</v>
      </c>
      <c r="I82" s="21">
        <f t="shared" si="4"/>
        <v>0.28099634523357925</v>
      </c>
      <c r="J82" s="22">
        <f t="shared" si="4"/>
        <v>1</v>
      </c>
    </row>
    <row r="83" spans="1:10" s="2" customFormat="1" ht="12" hidden="1" outlineLevel="3">
      <c r="A83" s="12">
        <v>40087</v>
      </c>
      <c r="B83" s="13">
        <v>4910712</v>
      </c>
      <c r="C83" s="23">
        <v>792157</v>
      </c>
      <c r="D83" s="23">
        <v>2205791</v>
      </c>
      <c r="E83" s="15">
        <f t="shared" si="3"/>
        <v>7908660</v>
      </c>
      <c r="F83" s="16">
        <v>40087</v>
      </c>
      <c r="G83" s="20">
        <f t="shared" si="4"/>
        <v>0.620928450584549</v>
      </c>
      <c r="H83" s="21">
        <f t="shared" si="4"/>
        <v>0.10016323877875645</v>
      </c>
      <c r="I83" s="21">
        <f t="shared" si="4"/>
        <v>0.27890831063669447</v>
      </c>
      <c r="J83" s="22">
        <f t="shared" si="4"/>
        <v>1</v>
      </c>
    </row>
    <row r="84" spans="1:10" s="2" customFormat="1" ht="12" hidden="1" outlineLevel="3">
      <c r="A84" s="12">
        <v>40118</v>
      </c>
      <c r="B84" s="13">
        <v>4576320</v>
      </c>
      <c r="C84" s="23">
        <v>799171</v>
      </c>
      <c r="D84" s="23">
        <v>2134112</v>
      </c>
      <c r="E84" s="15">
        <f t="shared" si="3"/>
        <v>7509603</v>
      </c>
      <c r="F84" s="16">
        <v>40118</v>
      </c>
      <c r="G84" s="20">
        <f t="shared" si="4"/>
        <v>0.6093957297076823</v>
      </c>
      <c r="H84" s="21">
        <f t="shared" si="4"/>
        <v>0.10641987332752477</v>
      </c>
      <c r="I84" s="21">
        <f t="shared" si="4"/>
        <v>0.284184396964793</v>
      </c>
      <c r="J84" s="22">
        <f t="shared" si="4"/>
        <v>1</v>
      </c>
    </row>
    <row r="85" spans="1:10" s="2" customFormat="1" ht="12" hidden="1" outlineLevel="3">
      <c r="A85" s="32">
        <v>40148</v>
      </c>
      <c r="B85" s="25">
        <v>4805325</v>
      </c>
      <c r="C85" s="27">
        <v>842669</v>
      </c>
      <c r="D85" s="27">
        <v>2163022</v>
      </c>
      <c r="E85" s="28">
        <f t="shared" si="3"/>
        <v>7811016</v>
      </c>
      <c r="F85" s="24">
        <v>40148</v>
      </c>
      <c r="G85" s="29">
        <f t="shared" si="4"/>
        <v>0.6151984581775277</v>
      </c>
      <c r="H85" s="30">
        <f t="shared" si="4"/>
        <v>0.10788212442529883</v>
      </c>
      <c r="I85" s="30">
        <f t="shared" si="4"/>
        <v>0.2769194173971734</v>
      </c>
      <c r="J85" s="31">
        <f t="shared" si="4"/>
        <v>1</v>
      </c>
    </row>
    <row r="86" spans="1:10" s="2" customFormat="1" ht="12" hidden="1" outlineLevel="2" collapsed="1">
      <c r="A86" s="12">
        <v>40179</v>
      </c>
      <c r="B86" s="13">
        <v>4813504</v>
      </c>
      <c r="C86" s="23">
        <v>798548</v>
      </c>
      <c r="D86" s="23">
        <v>2153054</v>
      </c>
      <c r="E86" s="15">
        <f t="shared" si="3"/>
        <v>7765106</v>
      </c>
      <c r="F86" s="16">
        <v>40179</v>
      </c>
      <c r="G86" s="20">
        <f t="shared" si="4"/>
        <v>0.6198890266275824</v>
      </c>
      <c r="H86" s="21">
        <f t="shared" si="4"/>
        <v>0.1028380037568064</v>
      </c>
      <c r="I86" s="21">
        <f t="shared" si="4"/>
        <v>0.27727296961561115</v>
      </c>
      <c r="J86" s="22">
        <f t="shared" si="4"/>
        <v>1</v>
      </c>
    </row>
    <row r="87" spans="1:10" s="2" customFormat="1" ht="12" hidden="1" outlineLevel="3">
      <c r="A87" s="12">
        <v>40210</v>
      </c>
      <c r="B87" s="13">
        <v>4522694</v>
      </c>
      <c r="C87" s="23">
        <v>771132</v>
      </c>
      <c r="D87" s="23">
        <v>2035349</v>
      </c>
      <c r="E87" s="15">
        <f t="shared" si="3"/>
        <v>7329175</v>
      </c>
      <c r="F87" s="16">
        <v>40210</v>
      </c>
      <c r="G87" s="20">
        <f t="shared" si="4"/>
        <v>0.6170809129267619</v>
      </c>
      <c r="H87" s="21">
        <f t="shared" si="4"/>
        <v>0.10521402477086439</v>
      </c>
      <c r="I87" s="21">
        <f t="shared" si="4"/>
        <v>0.27770506230237374</v>
      </c>
      <c r="J87" s="22">
        <f t="shared" si="4"/>
        <v>1</v>
      </c>
    </row>
    <row r="88" spans="1:10" s="2" customFormat="1" ht="12" hidden="1" outlineLevel="3">
      <c r="A88" s="12">
        <v>40238</v>
      </c>
      <c r="B88" s="13">
        <v>5477826</v>
      </c>
      <c r="C88" s="23">
        <v>952345</v>
      </c>
      <c r="D88" s="23">
        <v>2504037</v>
      </c>
      <c r="E88" s="15">
        <v>8934208</v>
      </c>
      <c r="F88" s="16">
        <v>40238</v>
      </c>
      <c r="G88" s="20">
        <f t="shared" si="4"/>
        <v>0.6131294458333632</v>
      </c>
      <c r="H88" s="21">
        <f t="shared" si="4"/>
        <v>0.10659534678395667</v>
      </c>
      <c r="I88" s="21">
        <f t="shared" si="4"/>
        <v>0.28027520738268014</v>
      </c>
      <c r="J88" s="22">
        <f t="shared" si="4"/>
        <v>1</v>
      </c>
    </row>
    <row r="89" spans="1:10" s="2" customFormat="1" ht="12" hidden="1" outlineLevel="3">
      <c r="A89" s="12">
        <v>40269</v>
      </c>
      <c r="B89" s="13">
        <v>4824573</v>
      </c>
      <c r="C89" s="23">
        <v>831198</v>
      </c>
      <c r="D89" s="23">
        <v>2198819</v>
      </c>
      <c r="E89" s="15">
        <f aca="true" t="shared" si="5" ref="E89:E152">SUM(B89:D89)</f>
        <v>7854590</v>
      </c>
      <c r="F89" s="16">
        <v>40269</v>
      </c>
      <c r="G89" s="20">
        <f t="shared" si="4"/>
        <v>0.6142361345404407</v>
      </c>
      <c r="H89" s="21">
        <f t="shared" si="4"/>
        <v>0.10582321928961283</v>
      </c>
      <c r="I89" s="21">
        <f t="shared" si="4"/>
        <v>0.2799406461699465</v>
      </c>
      <c r="J89" s="22">
        <f t="shared" si="4"/>
        <v>1</v>
      </c>
    </row>
    <row r="90" spans="1:10" s="2" customFormat="1" ht="12" hidden="1" outlineLevel="3">
      <c r="A90" s="12">
        <v>40299</v>
      </c>
      <c r="B90" s="13">
        <v>4858821</v>
      </c>
      <c r="C90" s="23">
        <v>859599</v>
      </c>
      <c r="D90" s="23">
        <v>2269327</v>
      </c>
      <c r="E90" s="15">
        <f t="shared" si="5"/>
        <v>7987747</v>
      </c>
      <c r="F90" s="16">
        <v>40299</v>
      </c>
      <c r="G90" s="20">
        <f t="shared" si="4"/>
        <v>0.6082842884232563</v>
      </c>
      <c r="H90" s="21">
        <f t="shared" si="4"/>
        <v>0.10761470036544722</v>
      </c>
      <c r="I90" s="21">
        <f t="shared" si="4"/>
        <v>0.2841010112112965</v>
      </c>
      <c r="J90" s="22">
        <f t="shared" si="4"/>
        <v>1</v>
      </c>
    </row>
    <row r="91" spans="1:10" s="2" customFormat="1" ht="12" hidden="1" outlineLevel="3">
      <c r="A91" s="12">
        <v>40330</v>
      </c>
      <c r="B91" s="13">
        <v>5282897</v>
      </c>
      <c r="C91" s="23">
        <v>937840</v>
      </c>
      <c r="D91" s="23">
        <v>2412788</v>
      </c>
      <c r="E91" s="15">
        <f t="shared" si="5"/>
        <v>8633525</v>
      </c>
      <c r="F91" s="16">
        <v>40330</v>
      </c>
      <c r="G91" s="20">
        <f t="shared" si="4"/>
        <v>0.611904986665354</v>
      </c>
      <c r="H91" s="21">
        <f t="shared" si="4"/>
        <v>0.10862770421119994</v>
      </c>
      <c r="I91" s="21">
        <f t="shared" si="4"/>
        <v>0.2794673091234461</v>
      </c>
      <c r="J91" s="22">
        <f t="shared" si="4"/>
        <v>1</v>
      </c>
    </row>
    <row r="92" spans="1:10" s="2" customFormat="1" ht="12" hidden="1" outlineLevel="3">
      <c r="A92" s="12">
        <v>40360</v>
      </c>
      <c r="B92" s="13">
        <v>4012334</v>
      </c>
      <c r="C92" s="23">
        <v>653577</v>
      </c>
      <c r="D92" s="23">
        <v>1922562</v>
      </c>
      <c r="E92" s="15">
        <f t="shared" si="5"/>
        <v>6588473</v>
      </c>
      <c r="F92" s="16">
        <v>40360</v>
      </c>
      <c r="G92" s="20">
        <f t="shared" si="4"/>
        <v>0.6089930094575784</v>
      </c>
      <c r="H92" s="21">
        <f t="shared" si="4"/>
        <v>0.09920007261166586</v>
      </c>
      <c r="I92" s="21">
        <f t="shared" si="4"/>
        <v>0.29180691793075575</v>
      </c>
      <c r="J92" s="22">
        <f t="shared" si="4"/>
        <v>1</v>
      </c>
    </row>
    <row r="93" spans="1:10" s="2" customFormat="1" ht="12" hidden="1" outlineLevel="3">
      <c r="A93" s="12">
        <v>40391</v>
      </c>
      <c r="B93" s="13">
        <v>4502222</v>
      </c>
      <c r="C93" s="23">
        <v>692247</v>
      </c>
      <c r="D93" s="23">
        <v>2104177</v>
      </c>
      <c r="E93" s="15">
        <f t="shared" si="5"/>
        <v>7298646</v>
      </c>
      <c r="F93" s="16">
        <v>40391</v>
      </c>
      <c r="G93" s="20">
        <f t="shared" si="4"/>
        <v>0.6168571540529573</v>
      </c>
      <c r="H93" s="21">
        <f t="shared" si="4"/>
        <v>0.09484594813887398</v>
      </c>
      <c r="I93" s="21">
        <f t="shared" si="4"/>
        <v>0.2882968978081688</v>
      </c>
      <c r="J93" s="22">
        <f t="shared" si="4"/>
        <v>1</v>
      </c>
    </row>
    <row r="94" spans="1:10" s="2" customFormat="1" ht="12" hidden="1" outlineLevel="3">
      <c r="A94" s="12">
        <v>40422</v>
      </c>
      <c r="B94" s="13">
        <v>5315098</v>
      </c>
      <c r="C94" s="23">
        <v>934971</v>
      </c>
      <c r="D94" s="23">
        <v>2392239</v>
      </c>
      <c r="E94" s="15">
        <f t="shared" si="5"/>
        <v>8642308</v>
      </c>
      <c r="F94" s="16">
        <v>40422</v>
      </c>
      <c r="G94" s="20">
        <f t="shared" si="4"/>
        <v>0.615009092478537</v>
      </c>
      <c r="H94" s="21">
        <f t="shared" si="4"/>
        <v>0.1081853366022132</v>
      </c>
      <c r="I94" s="21">
        <f t="shared" si="4"/>
        <v>0.2768055709192498</v>
      </c>
      <c r="J94" s="22">
        <f t="shared" si="4"/>
        <v>1</v>
      </c>
    </row>
    <row r="95" spans="1:10" s="2" customFormat="1" ht="12" hidden="1" outlineLevel="3">
      <c r="A95" s="12">
        <v>40452</v>
      </c>
      <c r="B95" s="13">
        <v>5235632</v>
      </c>
      <c r="C95" s="23">
        <v>955279</v>
      </c>
      <c r="D95" s="23">
        <v>2370550</v>
      </c>
      <c r="E95" s="15">
        <f t="shared" si="5"/>
        <v>8561461</v>
      </c>
      <c r="F95" s="16">
        <v>40452</v>
      </c>
      <c r="G95" s="20">
        <f t="shared" si="4"/>
        <v>0.6115348770496064</v>
      </c>
      <c r="H95" s="21">
        <f t="shared" si="4"/>
        <v>0.11157896999121995</v>
      </c>
      <c r="I95" s="21">
        <f t="shared" si="4"/>
        <v>0.2768861529591737</v>
      </c>
      <c r="J95" s="22">
        <f t="shared" si="4"/>
        <v>1</v>
      </c>
    </row>
    <row r="96" spans="1:10" s="2" customFormat="1" ht="12" hidden="1" outlineLevel="3">
      <c r="A96" s="12">
        <v>40483</v>
      </c>
      <c r="B96" s="13">
        <v>5222371</v>
      </c>
      <c r="C96" s="23">
        <v>979959</v>
      </c>
      <c r="D96" s="23">
        <v>2379971</v>
      </c>
      <c r="E96" s="15">
        <f t="shared" si="5"/>
        <v>8582301</v>
      </c>
      <c r="F96" s="16">
        <v>40483</v>
      </c>
      <c r="G96" s="20">
        <f t="shared" si="4"/>
        <v>0.60850475880536</v>
      </c>
      <c r="H96" s="21">
        <f t="shared" si="4"/>
        <v>0.11418371366839732</v>
      </c>
      <c r="I96" s="21">
        <f t="shared" si="4"/>
        <v>0.27731152752624266</v>
      </c>
      <c r="J96" s="22">
        <f t="shared" si="4"/>
        <v>1</v>
      </c>
    </row>
    <row r="97" spans="1:10" s="2" customFormat="1" ht="12" hidden="1" outlineLevel="3">
      <c r="A97" s="32">
        <v>40513</v>
      </c>
      <c r="B97" s="25">
        <v>5232093</v>
      </c>
      <c r="C97" s="27">
        <v>1016273</v>
      </c>
      <c r="D97" s="27">
        <v>2328448</v>
      </c>
      <c r="E97" s="28">
        <f t="shared" si="5"/>
        <v>8576814</v>
      </c>
      <c r="F97" s="24">
        <v>40513</v>
      </c>
      <c r="G97" s="29">
        <f t="shared" si="4"/>
        <v>0.6100275696779713</v>
      </c>
      <c r="H97" s="30">
        <f t="shared" si="4"/>
        <v>0.11849073560415324</v>
      </c>
      <c r="I97" s="30">
        <f t="shared" si="4"/>
        <v>0.2714816947178754</v>
      </c>
      <c r="J97" s="31">
        <f t="shared" si="4"/>
        <v>1</v>
      </c>
    </row>
    <row r="98" spans="1:10" s="2" customFormat="1" ht="12" hidden="1" outlineLevel="2" collapsed="1">
      <c r="A98" s="12">
        <v>40544</v>
      </c>
      <c r="B98" s="13">
        <v>5494912</v>
      </c>
      <c r="C98" s="23">
        <v>1026875</v>
      </c>
      <c r="D98" s="23">
        <v>2417540</v>
      </c>
      <c r="E98" s="15">
        <f t="shared" si="5"/>
        <v>8939327</v>
      </c>
      <c r="F98" s="16">
        <v>40544</v>
      </c>
      <c r="G98" s="20">
        <f t="shared" si="4"/>
        <v>0.6146896740660679</v>
      </c>
      <c r="H98" s="21">
        <f t="shared" si="4"/>
        <v>0.1148716228861524</v>
      </c>
      <c r="I98" s="21">
        <f t="shared" si="4"/>
        <v>0.2704387030477798</v>
      </c>
      <c r="J98" s="22">
        <f t="shared" si="4"/>
        <v>1</v>
      </c>
    </row>
    <row r="99" spans="1:10" s="2" customFormat="1" ht="12" hidden="1" outlineLevel="3">
      <c r="A99" s="12">
        <v>40575</v>
      </c>
      <c r="B99" s="13">
        <v>5288302</v>
      </c>
      <c r="C99" s="23">
        <v>956619</v>
      </c>
      <c r="D99" s="23">
        <v>2367884</v>
      </c>
      <c r="E99" s="15">
        <f t="shared" si="5"/>
        <v>8612805</v>
      </c>
      <c r="F99" s="16">
        <v>40575</v>
      </c>
      <c r="G99" s="20">
        <f t="shared" si="4"/>
        <v>0.6140046128990497</v>
      </c>
      <c r="H99" s="21">
        <f t="shared" si="4"/>
        <v>0.11106939028574314</v>
      </c>
      <c r="I99" s="21">
        <f t="shared" si="4"/>
        <v>0.27492599681520713</v>
      </c>
      <c r="J99" s="22">
        <f t="shared" si="4"/>
        <v>1</v>
      </c>
    </row>
    <row r="100" spans="1:10" s="2" customFormat="1" ht="12" hidden="1" outlineLevel="3">
      <c r="A100" s="12">
        <v>40603</v>
      </c>
      <c r="B100" s="13">
        <v>5846500</v>
      </c>
      <c r="C100" s="23">
        <v>1112796</v>
      </c>
      <c r="D100" s="23">
        <v>2617007</v>
      </c>
      <c r="E100" s="15">
        <f t="shared" si="5"/>
        <v>9576303</v>
      </c>
      <c r="F100" s="16">
        <v>40603</v>
      </c>
      <c r="G100" s="20">
        <f t="shared" si="4"/>
        <v>0.610517440811971</v>
      </c>
      <c r="H100" s="21">
        <f t="shared" si="4"/>
        <v>0.11620309006513264</v>
      </c>
      <c r="I100" s="21">
        <f t="shared" si="4"/>
        <v>0.27327946912289636</v>
      </c>
      <c r="J100" s="22">
        <f t="shared" si="4"/>
        <v>1</v>
      </c>
    </row>
    <row r="101" spans="1:10" s="2" customFormat="1" ht="12" hidden="1" outlineLevel="3">
      <c r="A101" s="12">
        <v>40634</v>
      </c>
      <c r="B101" s="13">
        <v>5143786</v>
      </c>
      <c r="C101" s="23">
        <v>935511</v>
      </c>
      <c r="D101" s="23">
        <v>2313769</v>
      </c>
      <c r="E101" s="15">
        <f t="shared" si="5"/>
        <v>8393066</v>
      </c>
      <c r="F101" s="16">
        <v>40634</v>
      </c>
      <c r="G101" s="20">
        <f t="shared" si="4"/>
        <v>0.6128613786666279</v>
      </c>
      <c r="H101" s="21">
        <f t="shared" si="4"/>
        <v>0.11146236667267957</v>
      </c>
      <c r="I101" s="21">
        <f t="shared" si="4"/>
        <v>0.2756762546606925</v>
      </c>
      <c r="J101" s="22">
        <f t="shared" si="4"/>
        <v>1</v>
      </c>
    </row>
    <row r="102" spans="1:10" s="2" customFormat="1" ht="12" hidden="1" outlineLevel="3">
      <c r="A102" s="12">
        <v>40664</v>
      </c>
      <c r="B102" s="13">
        <v>6048618</v>
      </c>
      <c r="C102" s="23">
        <v>1173227</v>
      </c>
      <c r="D102" s="23">
        <v>2792728</v>
      </c>
      <c r="E102" s="15">
        <f t="shared" si="5"/>
        <v>10014573</v>
      </c>
      <c r="F102" s="16">
        <v>40664</v>
      </c>
      <c r="G102" s="20">
        <f t="shared" si="4"/>
        <v>0.603981617588688</v>
      </c>
      <c r="H102" s="21">
        <f t="shared" si="4"/>
        <v>0.11715197442766656</v>
      </c>
      <c r="I102" s="21">
        <f t="shared" si="4"/>
        <v>0.2788664079836454</v>
      </c>
      <c r="J102" s="22">
        <f t="shared" si="4"/>
        <v>1</v>
      </c>
    </row>
    <row r="103" spans="1:10" s="2" customFormat="1" ht="12" hidden="1" outlineLevel="3">
      <c r="A103" s="12">
        <v>40695</v>
      </c>
      <c r="B103" s="13">
        <v>5466747</v>
      </c>
      <c r="C103" s="23">
        <v>1044212</v>
      </c>
      <c r="D103" s="23">
        <v>2439207</v>
      </c>
      <c r="E103" s="15">
        <f t="shared" si="5"/>
        <v>8950166</v>
      </c>
      <c r="F103" s="16">
        <v>40695</v>
      </c>
      <c r="G103" s="20">
        <f t="shared" si="4"/>
        <v>0.610798391895748</v>
      </c>
      <c r="H103" s="21">
        <f t="shared" si="4"/>
        <v>0.11666956791639395</v>
      </c>
      <c r="I103" s="21">
        <f t="shared" si="4"/>
        <v>0.272532040187858</v>
      </c>
      <c r="J103" s="22">
        <f t="shared" si="4"/>
        <v>1</v>
      </c>
    </row>
    <row r="104" spans="1:10" s="2" customFormat="1" ht="12" hidden="1" outlineLevel="3">
      <c r="A104" s="12">
        <v>40725</v>
      </c>
      <c r="B104" s="13">
        <v>4203147</v>
      </c>
      <c r="C104" s="23">
        <v>733123</v>
      </c>
      <c r="D104" s="23">
        <v>1985926</v>
      </c>
      <c r="E104" s="15">
        <f t="shared" si="5"/>
        <v>6922196</v>
      </c>
      <c r="F104" s="16">
        <v>40725</v>
      </c>
      <c r="G104" s="20">
        <f t="shared" si="4"/>
        <v>0.6071984959686204</v>
      </c>
      <c r="H104" s="21">
        <f t="shared" si="4"/>
        <v>0.10590902077895512</v>
      </c>
      <c r="I104" s="21">
        <f t="shared" si="4"/>
        <v>0.2868924832524245</v>
      </c>
      <c r="J104" s="22">
        <f t="shared" si="4"/>
        <v>1</v>
      </c>
    </row>
    <row r="105" spans="1:10" s="2" customFormat="1" ht="12" hidden="1" outlineLevel="3">
      <c r="A105" s="12">
        <v>40756</v>
      </c>
      <c r="B105" s="13">
        <v>5030282</v>
      </c>
      <c r="C105" s="23">
        <v>849957</v>
      </c>
      <c r="D105" s="23">
        <v>2317192</v>
      </c>
      <c r="E105" s="15">
        <f t="shared" si="5"/>
        <v>8197431</v>
      </c>
      <c r="F105" s="16">
        <v>40756</v>
      </c>
      <c r="G105" s="20">
        <f t="shared" si="4"/>
        <v>0.6136412737112396</v>
      </c>
      <c r="H105" s="21">
        <f t="shared" si="4"/>
        <v>0.10368577667808365</v>
      </c>
      <c r="I105" s="21">
        <f t="shared" si="4"/>
        <v>0.2826729496106768</v>
      </c>
      <c r="J105" s="22">
        <f t="shared" si="4"/>
        <v>1</v>
      </c>
    </row>
    <row r="106" spans="1:10" s="2" customFormat="1" ht="12" hidden="1" outlineLevel="3">
      <c r="A106" s="12">
        <v>40787</v>
      </c>
      <c r="B106" s="13">
        <v>5909852</v>
      </c>
      <c r="C106" s="23">
        <v>1145492</v>
      </c>
      <c r="D106" s="23">
        <v>2602289</v>
      </c>
      <c r="E106" s="15">
        <f t="shared" si="5"/>
        <v>9657633</v>
      </c>
      <c r="F106" s="16">
        <v>40787</v>
      </c>
      <c r="G106" s="20">
        <f t="shared" si="4"/>
        <v>0.611935864616102</v>
      </c>
      <c r="H106" s="21">
        <f t="shared" si="4"/>
        <v>0.11861001551829521</v>
      </c>
      <c r="I106" s="21">
        <f t="shared" si="4"/>
        <v>0.2694541198656027</v>
      </c>
      <c r="J106" s="22">
        <f t="shared" si="4"/>
        <v>1</v>
      </c>
    </row>
    <row r="107" spans="1:10" s="2" customFormat="1" ht="12" hidden="1" outlineLevel="3">
      <c r="A107" s="12">
        <v>40817</v>
      </c>
      <c r="B107" s="13">
        <v>5898254</v>
      </c>
      <c r="C107" s="23">
        <v>1172337</v>
      </c>
      <c r="D107" s="23">
        <v>2645622</v>
      </c>
      <c r="E107" s="15">
        <f t="shared" si="5"/>
        <v>9716213</v>
      </c>
      <c r="F107" s="16">
        <v>40817</v>
      </c>
      <c r="G107" s="20">
        <f t="shared" si="4"/>
        <v>0.6070527683985519</v>
      </c>
      <c r="H107" s="21">
        <f t="shared" si="4"/>
        <v>0.12065781184500587</v>
      </c>
      <c r="I107" s="21">
        <f t="shared" si="4"/>
        <v>0.27228941975644216</v>
      </c>
      <c r="J107" s="22">
        <f t="shared" si="4"/>
        <v>1</v>
      </c>
    </row>
    <row r="108" spans="1:10" s="2" customFormat="1" ht="12" hidden="1" outlineLevel="3">
      <c r="A108" s="12">
        <v>40848</v>
      </c>
      <c r="B108" s="13">
        <v>5885676</v>
      </c>
      <c r="C108" s="23">
        <v>1160930</v>
      </c>
      <c r="D108" s="23">
        <v>2615953</v>
      </c>
      <c r="E108" s="15">
        <f t="shared" si="5"/>
        <v>9662559</v>
      </c>
      <c r="F108" s="16">
        <v>40848</v>
      </c>
      <c r="G108" s="20">
        <f t="shared" si="4"/>
        <v>0.6091218692687931</v>
      </c>
      <c r="H108" s="21">
        <f t="shared" si="4"/>
        <v>0.12014726119654225</v>
      </c>
      <c r="I108" s="21">
        <f t="shared" si="4"/>
        <v>0.2707308695346647</v>
      </c>
      <c r="J108" s="22">
        <f t="shared" si="4"/>
        <v>1</v>
      </c>
    </row>
    <row r="109" spans="1:10" s="2" customFormat="1" ht="12" hidden="1" outlineLevel="3">
      <c r="A109" s="32">
        <v>40878</v>
      </c>
      <c r="B109" s="25">
        <v>6058785</v>
      </c>
      <c r="C109" s="27">
        <v>1212202</v>
      </c>
      <c r="D109" s="27">
        <v>2710706</v>
      </c>
      <c r="E109" s="28">
        <f t="shared" si="5"/>
        <v>9981693</v>
      </c>
      <c r="F109" s="24">
        <v>40878</v>
      </c>
      <c r="G109" s="29">
        <f t="shared" si="4"/>
        <v>0.6069897160732153</v>
      </c>
      <c r="H109" s="30">
        <f t="shared" si="4"/>
        <v>0.12144252483020666</v>
      </c>
      <c r="I109" s="30">
        <f t="shared" si="4"/>
        <v>0.2715677590965781</v>
      </c>
      <c r="J109" s="31">
        <f t="shared" si="4"/>
        <v>1</v>
      </c>
    </row>
    <row r="110" spans="1:10" s="2" customFormat="1" ht="12" hidden="1" outlineLevel="2" collapsed="1">
      <c r="A110" s="12">
        <v>40909</v>
      </c>
      <c r="B110" s="13">
        <v>6031915</v>
      </c>
      <c r="C110" s="23">
        <v>1206661</v>
      </c>
      <c r="D110" s="23">
        <v>2685142</v>
      </c>
      <c r="E110" s="15">
        <f t="shared" si="5"/>
        <v>9923718</v>
      </c>
      <c r="F110" s="16">
        <v>40909</v>
      </c>
      <c r="G110" s="20">
        <f t="shared" si="4"/>
        <v>0.607828134576174</v>
      </c>
      <c r="H110" s="21">
        <f t="shared" si="4"/>
        <v>0.12159364060929582</v>
      </c>
      <c r="I110" s="21">
        <f t="shared" si="4"/>
        <v>0.2705782248145302</v>
      </c>
      <c r="J110" s="22">
        <f t="shared" si="4"/>
        <v>1</v>
      </c>
    </row>
    <row r="111" spans="1:10" s="2" customFormat="1" ht="12" hidden="1" outlineLevel="3">
      <c r="A111" s="12">
        <v>40940</v>
      </c>
      <c r="B111" s="13">
        <v>5603026</v>
      </c>
      <c r="C111" s="23">
        <v>1139696</v>
      </c>
      <c r="D111" s="23">
        <v>2489103</v>
      </c>
      <c r="E111" s="15">
        <f t="shared" si="5"/>
        <v>9231825</v>
      </c>
      <c r="F111" s="16">
        <v>40940</v>
      </c>
      <c r="G111" s="20">
        <f t="shared" si="4"/>
        <v>0.6069250662788777</v>
      </c>
      <c r="H111" s="21">
        <f t="shared" si="4"/>
        <v>0.12345294673588375</v>
      </c>
      <c r="I111" s="21">
        <f t="shared" si="4"/>
        <v>0.26962198698523854</v>
      </c>
      <c r="J111" s="22">
        <f t="shared" si="4"/>
        <v>1</v>
      </c>
    </row>
    <row r="112" spans="1:10" s="2" customFormat="1" ht="12" hidden="1" outlineLevel="3">
      <c r="A112" s="12">
        <v>40969</v>
      </c>
      <c r="B112" s="13">
        <v>6079021</v>
      </c>
      <c r="C112" s="23">
        <v>1260497</v>
      </c>
      <c r="D112" s="23">
        <v>2683000</v>
      </c>
      <c r="E112" s="15">
        <f t="shared" si="5"/>
        <v>10022518</v>
      </c>
      <c r="F112" s="16">
        <v>40969</v>
      </c>
      <c r="G112" s="20">
        <f t="shared" si="4"/>
        <v>0.6065363015561559</v>
      </c>
      <c r="H112" s="21">
        <f t="shared" si="4"/>
        <v>0.1257664989975573</v>
      </c>
      <c r="I112" s="21">
        <f t="shared" si="4"/>
        <v>0.26769719944628684</v>
      </c>
      <c r="J112" s="22">
        <f t="shared" si="4"/>
        <v>1</v>
      </c>
    </row>
    <row r="113" spans="1:10" s="2" customFormat="1" ht="12" hidden="1" outlineLevel="3">
      <c r="A113" s="12">
        <v>41000</v>
      </c>
      <c r="B113" s="13">
        <v>5654877</v>
      </c>
      <c r="C113" s="23">
        <v>1119307</v>
      </c>
      <c r="D113" s="23">
        <v>2547630</v>
      </c>
      <c r="E113" s="15">
        <f t="shared" si="5"/>
        <v>9321814</v>
      </c>
      <c r="F113" s="16">
        <v>41000</v>
      </c>
      <c r="G113" s="20">
        <f t="shared" si="4"/>
        <v>0.6066283879940106</v>
      </c>
      <c r="H113" s="21">
        <f t="shared" si="4"/>
        <v>0.12007394698070568</v>
      </c>
      <c r="I113" s="21">
        <f t="shared" si="4"/>
        <v>0.2732976650252837</v>
      </c>
      <c r="J113" s="22">
        <f t="shared" si="4"/>
        <v>1</v>
      </c>
    </row>
    <row r="114" spans="1:10" s="2" customFormat="1" ht="12" hidden="1" outlineLevel="3">
      <c r="A114" s="12">
        <v>41030</v>
      </c>
      <c r="B114" s="13">
        <v>5908631</v>
      </c>
      <c r="C114" s="23">
        <v>1221753</v>
      </c>
      <c r="D114" s="23">
        <v>2665487</v>
      </c>
      <c r="E114" s="15">
        <f t="shared" si="5"/>
        <v>9795871</v>
      </c>
      <c r="F114" s="16">
        <v>41030</v>
      </c>
      <c r="G114" s="20">
        <f t="shared" si="4"/>
        <v>0.6031756645223278</v>
      </c>
      <c r="H114" s="21">
        <f t="shared" si="4"/>
        <v>0.12472122182907472</v>
      </c>
      <c r="I114" s="21">
        <f t="shared" si="4"/>
        <v>0.27210311364859746</v>
      </c>
      <c r="J114" s="22">
        <f t="shared" si="4"/>
        <v>1</v>
      </c>
    </row>
    <row r="115" spans="1:10" s="2" customFormat="1" ht="12" hidden="1" outlineLevel="3">
      <c r="A115" s="12">
        <v>41061</v>
      </c>
      <c r="B115" s="13">
        <v>6122227</v>
      </c>
      <c r="C115" s="23">
        <v>1249292</v>
      </c>
      <c r="D115" s="23">
        <v>2714041</v>
      </c>
      <c r="E115" s="15">
        <f t="shared" si="5"/>
        <v>10085560</v>
      </c>
      <c r="F115" s="16">
        <v>41061</v>
      </c>
      <c r="G115" s="20">
        <f t="shared" si="4"/>
        <v>0.6070289602163885</v>
      </c>
      <c r="H115" s="21">
        <f t="shared" si="4"/>
        <v>0.12386937363914349</v>
      </c>
      <c r="I115" s="21">
        <f t="shared" si="4"/>
        <v>0.26910166614446795</v>
      </c>
      <c r="J115" s="22">
        <f t="shared" si="4"/>
        <v>1</v>
      </c>
    </row>
    <row r="116" spans="1:10" s="2" customFormat="1" ht="12" hidden="1" outlineLevel="3">
      <c r="A116" s="12">
        <v>41091</v>
      </c>
      <c r="B116" s="13">
        <v>5153037</v>
      </c>
      <c r="C116" s="23">
        <v>981276</v>
      </c>
      <c r="D116" s="23">
        <v>2365655</v>
      </c>
      <c r="E116" s="15">
        <f t="shared" si="5"/>
        <v>8499968</v>
      </c>
      <c r="F116" s="16">
        <v>41091</v>
      </c>
      <c r="G116" s="20">
        <f t="shared" si="4"/>
        <v>0.6062419293813812</v>
      </c>
      <c r="H116" s="21">
        <f t="shared" si="4"/>
        <v>0.11544466990934554</v>
      </c>
      <c r="I116" s="21">
        <f t="shared" si="4"/>
        <v>0.27831340070927324</v>
      </c>
      <c r="J116" s="22">
        <f t="shared" si="4"/>
        <v>1</v>
      </c>
    </row>
    <row r="117" spans="1:10" s="2" customFormat="1" ht="12" hidden="1" outlineLevel="3">
      <c r="A117" s="12">
        <v>41122</v>
      </c>
      <c r="B117" s="13">
        <v>5303255</v>
      </c>
      <c r="C117" s="23">
        <v>918412</v>
      </c>
      <c r="D117" s="23">
        <v>2388501</v>
      </c>
      <c r="E117" s="15">
        <f t="shared" si="5"/>
        <v>8610168</v>
      </c>
      <c r="F117" s="16">
        <v>41122</v>
      </c>
      <c r="G117" s="20">
        <f t="shared" si="4"/>
        <v>0.6159293291373641</v>
      </c>
      <c r="H117" s="21">
        <f t="shared" si="4"/>
        <v>0.10666597910749244</v>
      </c>
      <c r="I117" s="21">
        <f t="shared" si="4"/>
        <v>0.27740469175514343</v>
      </c>
      <c r="J117" s="22">
        <f t="shared" si="4"/>
        <v>1</v>
      </c>
    </row>
    <row r="118" spans="1:10" s="2" customFormat="1" ht="12" hidden="1" outlineLevel="3">
      <c r="A118" s="12">
        <v>41153</v>
      </c>
      <c r="B118" s="13">
        <v>5900737</v>
      </c>
      <c r="C118" s="23">
        <v>1183154</v>
      </c>
      <c r="D118" s="23">
        <v>2582059</v>
      </c>
      <c r="E118" s="15">
        <f t="shared" si="5"/>
        <v>9665950</v>
      </c>
      <c r="F118" s="16">
        <v>41153</v>
      </c>
      <c r="G118" s="20">
        <f t="shared" si="4"/>
        <v>0.6104663276760174</v>
      </c>
      <c r="H118" s="21">
        <f t="shared" si="4"/>
        <v>0.12240431618206177</v>
      </c>
      <c r="I118" s="21">
        <f t="shared" si="4"/>
        <v>0.26712935614192085</v>
      </c>
      <c r="J118" s="22">
        <f t="shared" si="4"/>
        <v>1</v>
      </c>
    </row>
    <row r="119" spans="1:10" s="2" customFormat="1" ht="12" hidden="1" outlineLevel="3">
      <c r="A119" s="12">
        <v>41183</v>
      </c>
      <c r="B119" s="13">
        <v>6911281</v>
      </c>
      <c r="C119" s="23">
        <v>1390906</v>
      </c>
      <c r="D119" s="23">
        <v>3016555</v>
      </c>
      <c r="E119" s="15">
        <f t="shared" si="5"/>
        <v>11318742</v>
      </c>
      <c r="F119" s="16">
        <v>41183</v>
      </c>
      <c r="G119" s="20">
        <f t="shared" si="4"/>
        <v>0.6106050478047825</v>
      </c>
      <c r="H119" s="21">
        <f t="shared" si="4"/>
        <v>0.12288521109501392</v>
      </c>
      <c r="I119" s="21">
        <f t="shared" si="4"/>
        <v>0.26650974110020353</v>
      </c>
      <c r="J119" s="22">
        <f t="shared" si="4"/>
        <v>1</v>
      </c>
    </row>
    <row r="120" spans="1:10" s="2" customFormat="1" ht="12" hidden="1" outlineLevel="3">
      <c r="A120" s="12">
        <v>41214</v>
      </c>
      <c r="B120" s="13">
        <v>6818523</v>
      </c>
      <c r="C120" s="23">
        <v>1367690</v>
      </c>
      <c r="D120" s="23">
        <v>3000017</v>
      </c>
      <c r="E120" s="15">
        <f t="shared" si="5"/>
        <v>11186230</v>
      </c>
      <c r="F120" s="16">
        <v>41214</v>
      </c>
      <c r="G120" s="20">
        <f t="shared" si="4"/>
        <v>0.6095461116032836</v>
      </c>
      <c r="H120" s="21">
        <f t="shared" si="4"/>
        <v>0.1222654996366068</v>
      </c>
      <c r="I120" s="21">
        <f t="shared" si="4"/>
        <v>0.26818838876010953</v>
      </c>
      <c r="J120" s="22">
        <f t="shared" si="4"/>
        <v>1</v>
      </c>
    </row>
    <row r="121" spans="1:10" s="2" customFormat="1" ht="12" hidden="1" outlineLevel="3">
      <c r="A121" s="32">
        <v>41244</v>
      </c>
      <c r="B121" s="25">
        <v>9083049</v>
      </c>
      <c r="C121" s="27">
        <v>1665466</v>
      </c>
      <c r="D121" s="27">
        <v>4089351</v>
      </c>
      <c r="E121" s="28">
        <f t="shared" si="5"/>
        <v>14837866</v>
      </c>
      <c r="F121" s="24">
        <v>41244</v>
      </c>
      <c r="G121" s="29">
        <f t="shared" si="4"/>
        <v>0.612153324474018</v>
      </c>
      <c r="H121" s="30">
        <f t="shared" si="4"/>
        <v>0.11224430790788918</v>
      </c>
      <c r="I121" s="30">
        <f t="shared" si="4"/>
        <v>0.2756023676180928</v>
      </c>
      <c r="J121" s="31">
        <f t="shared" si="4"/>
        <v>1</v>
      </c>
    </row>
    <row r="122" spans="1:10" s="2" customFormat="1" ht="12" hidden="1" outlineLevel="2" collapsed="1">
      <c r="A122" s="12">
        <v>41275</v>
      </c>
      <c r="B122" s="13">
        <v>3852839</v>
      </c>
      <c r="C122" s="23">
        <v>950106</v>
      </c>
      <c r="D122" s="23">
        <v>1628891</v>
      </c>
      <c r="E122" s="15">
        <f t="shared" si="5"/>
        <v>6431836</v>
      </c>
      <c r="F122" s="16">
        <v>41275</v>
      </c>
      <c r="G122" s="20">
        <f t="shared" si="4"/>
        <v>0.5990263122380608</v>
      </c>
      <c r="H122" s="21">
        <f t="shared" si="4"/>
        <v>0.14771925154808052</v>
      </c>
      <c r="I122" s="21">
        <f t="shared" si="4"/>
        <v>0.2532544362138587</v>
      </c>
      <c r="J122" s="22">
        <f t="shared" si="4"/>
        <v>1</v>
      </c>
    </row>
    <row r="123" spans="1:10" s="2" customFormat="1" ht="12" hidden="1" outlineLevel="3">
      <c r="A123" s="12">
        <v>41306</v>
      </c>
      <c r="B123" s="35">
        <v>4310363</v>
      </c>
      <c r="C123" s="23">
        <v>995285</v>
      </c>
      <c r="D123" s="23">
        <v>1880384</v>
      </c>
      <c r="E123" s="15">
        <f t="shared" si="5"/>
        <v>7186032</v>
      </c>
      <c r="F123" s="16">
        <v>41306</v>
      </c>
      <c r="G123" s="20">
        <f t="shared" si="4"/>
        <v>0.5998251886437467</v>
      </c>
      <c r="H123" s="21">
        <f t="shared" si="4"/>
        <v>0.13850272306051517</v>
      </c>
      <c r="I123" s="21">
        <f t="shared" si="4"/>
        <v>0.2616720882957382</v>
      </c>
      <c r="J123" s="22">
        <f t="shared" si="4"/>
        <v>1</v>
      </c>
    </row>
    <row r="124" spans="1:10" s="2" customFormat="1" ht="12" hidden="1" outlineLevel="3">
      <c r="A124" s="12">
        <v>41334</v>
      </c>
      <c r="B124" s="13">
        <v>5345630</v>
      </c>
      <c r="C124" s="23">
        <v>1158275</v>
      </c>
      <c r="D124" s="23">
        <v>2315045</v>
      </c>
      <c r="E124" s="15">
        <f t="shared" si="5"/>
        <v>8818950</v>
      </c>
      <c r="F124" s="16">
        <v>41334</v>
      </c>
      <c r="G124" s="20">
        <f t="shared" si="4"/>
        <v>0.6061526598971533</v>
      </c>
      <c r="H124" s="21">
        <f t="shared" si="4"/>
        <v>0.1313393317798604</v>
      </c>
      <c r="I124" s="21">
        <f t="shared" si="4"/>
        <v>0.2625080083229863</v>
      </c>
      <c r="J124" s="22">
        <f t="shared" si="4"/>
        <v>1</v>
      </c>
    </row>
    <row r="125" spans="1:10" s="2" customFormat="1" ht="12" hidden="1" outlineLevel="3">
      <c r="A125" s="12">
        <v>41365</v>
      </c>
      <c r="B125" s="13">
        <v>7126887</v>
      </c>
      <c r="C125" s="23">
        <v>1390389</v>
      </c>
      <c r="D125" s="23">
        <v>3014194</v>
      </c>
      <c r="E125" s="15">
        <f t="shared" si="5"/>
        <v>11531470</v>
      </c>
      <c r="F125" s="16">
        <v>41365</v>
      </c>
      <c r="G125" s="20">
        <f t="shared" si="4"/>
        <v>0.6180380298435498</v>
      </c>
      <c r="H125" s="21">
        <f t="shared" si="4"/>
        <v>0.12057343946608715</v>
      </c>
      <c r="I125" s="21">
        <f t="shared" si="4"/>
        <v>0.261388530690363</v>
      </c>
      <c r="J125" s="22">
        <f t="shared" si="4"/>
        <v>1</v>
      </c>
    </row>
    <row r="126" spans="1:10" s="2" customFormat="1" ht="12" hidden="1" outlineLevel="3">
      <c r="A126" s="12">
        <v>41395</v>
      </c>
      <c r="B126" s="13">
        <v>6331363</v>
      </c>
      <c r="C126" s="23">
        <v>1297878</v>
      </c>
      <c r="D126" s="23">
        <v>2829777</v>
      </c>
      <c r="E126" s="15">
        <f t="shared" si="5"/>
        <v>10459018</v>
      </c>
      <c r="F126" s="16">
        <v>41395</v>
      </c>
      <c r="G126" s="20">
        <f t="shared" si="4"/>
        <v>0.6053496609337511</v>
      </c>
      <c r="H126" s="21">
        <f t="shared" si="4"/>
        <v>0.12409176463794211</v>
      </c>
      <c r="I126" s="21">
        <f t="shared" si="4"/>
        <v>0.2705585744283068</v>
      </c>
      <c r="J126" s="22">
        <f t="shared" si="4"/>
        <v>1</v>
      </c>
    </row>
    <row r="127" spans="1:10" s="2" customFormat="1" ht="12" hidden="1" outlineLevel="3">
      <c r="A127" s="12">
        <v>41426</v>
      </c>
      <c r="B127" s="13">
        <v>5984920</v>
      </c>
      <c r="C127" s="23">
        <v>1273886</v>
      </c>
      <c r="D127" s="23">
        <v>2623151</v>
      </c>
      <c r="E127" s="15">
        <f t="shared" si="5"/>
        <v>9881957</v>
      </c>
      <c r="F127" s="16">
        <v>41426</v>
      </c>
      <c r="G127" s="20">
        <f t="shared" si="4"/>
        <v>0.6056411700637839</v>
      </c>
      <c r="H127" s="21">
        <f t="shared" si="4"/>
        <v>0.12891029580476823</v>
      </c>
      <c r="I127" s="21">
        <f t="shared" si="4"/>
        <v>0.26544853413144787</v>
      </c>
      <c r="J127" s="22">
        <f t="shared" si="4"/>
        <v>1</v>
      </c>
    </row>
    <row r="128" spans="1:10" s="2" customFormat="1" ht="12" hidden="1" outlineLevel="3">
      <c r="A128" s="12">
        <v>41456</v>
      </c>
      <c r="B128" s="13">
        <v>5642836</v>
      </c>
      <c r="C128" s="23">
        <v>1081680</v>
      </c>
      <c r="D128" s="23">
        <v>2551754</v>
      </c>
      <c r="E128" s="15">
        <f t="shared" si="5"/>
        <v>9276270</v>
      </c>
      <c r="F128" s="16">
        <v>41456</v>
      </c>
      <c r="G128" s="20">
        <f t="shared" si="4"/>
        <v>0.608308727538116</v>
      </c>
      <c r="H128" s="21">
        <f t="shared" si="4"/>
        <v>0.11660721389092814</v>
      </c>
      <c r="I128" s="21">
        <f t="shared" si="4"/>
        <v>0.2750840585709558</v>
      </c>
      <c r="J128" s="22">
        <f t="shared" si="4"/>
        <v>1</v>
      </c>
    </row>
    <row r="129" spans="1:10" s="2" customFormat="1" ht="12" hidden="1" outlineLevel="3">
      <c r="A129" s="12">
        <v>41487</v>
      </c>
      <c r="B129" s="13">
        <v>5152597</v>
      </c>
      <c r="C129" s="23">
        <v>878580</v>
      </c>
      <c r="D129" s="23">
        <v>2274339</v>
      </c>
      <c r="E129" s="15">
        <f t="shared" si="5"/>
        <v>8305516</v>
      </c>
      <c r="F129" s="16">
        <v>41487</v>
      </c>
      <c r="G129" s="20">
        <f t="shared" si="4"/>
        <v>0.6203825265040727</v>
      </c>
      <c r="H129" s="21">
        <f t="shared" si="4"/>
        <v>0.10578271115244375</v>
      </c>
      <c r="I129" s="21">
        <f t="shared" si="4"/>
        <v>0.27383476234348353</v>
      </c>
      <c r="J129" s="22">
        <f t="shared" si="4"/>
        <v>1</v>
      </c>
    </row>
    <row r="130" spans="1:10" s="2" customFormat="1" ht="12" hidden="1" outlineLevel="3">
      <c r="A130" s="12">
        <v>41518</v>
      </c>
      <c r="B130" s="13">
        <v>6566785</v>
      </c>
      <c r="C130" s="23">
        <v>1299378</v>
      </c>
      <c r="D130" s="23">
        <v>2763112</v>
      </c>
      <c r="E130" s="15">
        <f t="shared" si="5"/>
        <v>10629275</v>
      </c>
      <c r="F130" s="16">
        <v>41518</v>
      </c>
      <c r="G130" s="20">
        <f t="shared" si="4"/>
        <v>0.6178017785785014</v>
      </c>
      <c r="H130" s="21">
        <f t="shared" si="4"/>
        <v>0.1222452142784903</v>
      </c>
      <c r="I130" s="21">
        <f t="shared" si="4"/>
        <v>0.25995300714300834</v>
      </c>
      <c r="J130" s="22">
        <f t="shared" si="4"/>
        <v>1</v>
      </c>
    </row>
    <row r="131" spans="1:10" s="2" customFormat="1" ht="12" hidden="1" outlineLevel="3">
      <c r="A131" s="12">
        <v>41548</v>
      </c>
      <c r="B131" s="13">
        <v>7203651</v>
      </c>
      <c r="C131" s="23">
        <v>1450110</v>
      </c>
      <c r="D131" s="23">
        <v>3043992</v>
      </c>
      <c r="E131" s="15">
        <f t="shared" si="5"/>
        <v>11697753</v>
      </c>
      <c r="F131" s="16">
        <v>41548</v>
      </c>
      <c r="G131" s="20">
        <f t="shared" si="4"/>
        <v>0.6158149347143849</v>
      </c>
      <c r="H131" s="21">
        <f t="shared" si="4"/>
        <v>0.12396483324617984</v>
      </c>
      <c r="I131" s="21">
        <f t="shared" si="4"/>
        <v>0.2602202320394353</v>
      </c>
      <c r="J131" s="22">
        <f t="shared" si="4"/>
        <v>1</v>
      </c>
    </row>
    <row r="132" spans="1:10" s="2" customFormat="1" ht="12" hidden="1" outlineLevel="3">
      <c r="A132" s="12">
        <v>41579</v>
      </c>
      <c r="B132" s="13">
        <v>6821185</v>
      </c>
      <c r="C132" s="23">
        <v>1335514</v>
      </c>
      <c r="D132" s="23">
        <v>2853116</v>
      </c>
      <c r="E132" s="15">
        <f t="shared" si="5"/>
        <v>11009815</v>
      </c>
      <c r="F132" s="16">
        <v>41579</v>
      </c>
      <c r="G132" s="20">
        <f t="shared" si="4"/>
        <v>0.6195549153187406</v>
      </c>
      <c r="H132" s="21">
        <f t="shared" si="4"/>
        <v>0.12130212905484788</v>
      </c>
      <c r="I132" s="21">
        <f t="shared" si="4"/>
        <v>0.25914295562641154</v>
      </c>
      <c r="J132" s="22">
        <f t="shared" si="4"/>
        <v>1</v>
      </c>
    </row>
    <row r="133" spans="1:10" s="2" customFormat="1" ht="12" hidden="1" outlineLevel="3">
      <c r="A133" s="32">
        <v>41609</v>
      </c>
      <c r="B133" s="25">
        <v>10457837</v>
      </c>
      <c r="C133" s="27">
        <v>1937263</v>
      </c>
      <c r="D133" s="27">
        <v>4509520</v>
      </c>
      <c r="E133" s="28">
        <f t="shared" si="5"/>
        <v>16904620</v>
      </c>
      <c r="F133" s="24">
        <v>41609</v>
      </c>
      <c r="G133" s="29">
        <f t="shared" si="4"/>
        <v>0.6186378043398787</v>
      </c>
      <c r="H133" s="30">
        <f t="shared" si="4"/>
        <v>0.11459961832919048</v>
      </c>
      <c r="I133" s="30">
        <f t="shared" si="4"/>
        <v>0.26676257733093084</v>
      </c>
      <c r="J133" s="31">
        <f aca="true" t="shared" si="6" ref="J133:J141">E133/$E133</f>
        <v>1</v>
      </c>
    </row>
    <row r="134" spans="1:10" s="2" customFormat="1" ht="12" hidden="1" outlineLevel="2" collapsed="1">
      <c r="A134" s="12">
        <v>41640</v>
      </c>
      <c r="B134" s="13">
        <v>3877303</v>
      </c>
      <c r="C134" s="23">
        <v>947827</v>
      </c>
      <c r="D134" s="23">
        <v>1624131</v>
      </c>
      <c r="E134" s="15">
        <f t="shared" si="5"/>
        <v>6449261</v>
      </c>
      <c r="F134" s="16">
        <v>41640</v>
      </c>
      <c r="G134" s="20">
        <f aca="true" t="shared" si="7" ref="G134:I141">B134/$E134</f>
        <v>0.6012011298658869</v>
      </c>
      <c r="H134" s="21">
        <f t="shared" si="7"/>
        <v>0.14696676099788797</v>
      </c>
      <c r="I134" s="21">
        <f t="shared" si="7"/>
        <v>0.25183210913622506</v>
      </c>
      <c r="J134" s="22">
        <f t="shared" si="6"/>
        <v>1</v>
      </c>
    </row>
    <row r="135" spans="1:10" s="2" customFormat="1" ht="12" hidden="1" outlineLevel="3">
      <c r="A135" s="12">
        <v>41671</v>
      </c>
      <c r="B135" s="13">
        <v>4592633</v>
      </c>
      <c r="C135" s="23">
        <v>1051189</v>
      </c>
      <c r="D135" s="23">
        <v>1975793</v>
      </c>
      <c r="E135" s="15">
        <f t="shared" si="5"/>
        <v>7619615</v>
      </c>
      <c r="F135" s="16">
        <v>41671</v>
      </c>
      <c r="G135" s="20">
        <f t="shared" si="7"/>
        <v>0.6027381960899599</v>
      </c>
      <c r="H135" s="21">
        <f t="shared" si="7"/>
        <v>0.13795828266913748</v>
      </c>
      <c r="I135" s="21">
        <f t="shared" si="7"/>
        <v>0.2593035212409026</v>
      </c>
      <c r="J135" s="22">
        <f t="shared" si="6"/>
        <v>1</v>
      </c>
    </row>
    <row r="136" spans="1:10" s="2" customFormat="1" ht="12" hidden="1" outlineLevel="3">
      <c r="A136" s="12">
        <v>41699</v>
      </c>
      <c r="B136" s="13">
        <v>6185700</v>
      </c>
      <c r="C136" s="23">
        <v>1307356</v>
      </c>
      <c r="D136" s="23">
        <v>2587002</v>
      </c>
      <c r="E136" s="15">
        <f t="shared" si="5"/>
        <v>10080058</v>
      </c>
      <c r="F136" s="16">
        <v>41699</v>
      </c>
      <c r="G136" s="20">
        <f t="shared" si="7"/>
        <v>0.6136571833217627</v>
      </c>
      <c r="H136" s="21">
        <f t="shared" si="7"/>
        <v>0.12969726959904399</v>
      </c>
      <c r="I136" s="21">
        <f t="shared" si="7"/>
        <v>0.2566455470791934</v>
      </c>
      <c r="J136" s="22">
        <f t="shared" si="6"/>
        <v>1</v>
      </c>
    </row>
    <row r="137" spans="1:10" s="2" customFormat="1" ht="12" hidden="1" outlineLevel="3">
      <c r="A137" s="12">
        <v>41730</v>
      </c>
      <c r="B137" s="13">
        <v>6985469</v>
      </c>
      <c r="C137" s="23">
        <v>1312982</v>
      </c>
      <c r="D137" s="23">
        <v>2799639</v>
      </c>
      <c r="E137" s="15">
        <f t="shared" si="5"/>
        <v>11098090</v>
      </c>
      <c r="F137" s="16">
        <v>41730</v>
      </c>
      <c r="G137" s="20">
        <f t="shared" si="7"/>
        <v>0.6294298388281226</v>
      </c>
      <c r="H137" s="21">
        <f t="shared" si="7"/>
        <v>0.11830702400142727</v>
      </c>
      <c r="I137" s="21">
        <f t="shared" si="7"/>
        <v>0.25226313717045007</v>
      </c>
      <c r="J137" s="22">
        <f t="shared" si="6"/>
        <v>1</v>
      </c>
    </row>
    <row r="138" spans="1:10" s="2" customFormat="1" ht="12" hidden="1" outlineLevel="3">
      <c r="A138" s="12">
        <v>41760</v>
      </c>
      <c r="B138" s="13">
        <v>5977003</v>
      </c>
      <c r="C138" s="23">
        <v>1249188</v>
      </c>
      <c r="D138" s="23">
        <v>2610350</v>
      </c>
      <c r="E138" s="15">
        <f t="shared" si="5"/>
        <v>9836541</v>
      </c>
      <c r="F138" s="16">
        <v>41760</v>
      </c>
      <c r="G138" s="20">
        <f t="shared" si="7"/>
        <v>0.6076326017448613</v>
      </c>
      <c r="H138" s="21">
        <f t="shared" si="7"/>
        <v>0.12699464171399275</v>
      </c>
      <c r="I138" s="21">
        <f t="shared" si="7"/>
        <v>0.2653727565411459</v>
      </c>
      <c r="J138" s="22">
        <f t="shared" si="6"/>
        <v>1</v>
      </c>
    </row>
    <row r="139" spans="1:10" s="2" customFormat="1" ht="12" hidden="1" outlineLevel="3">
      <c r="A139" s="12">
        <v>41791</v>
      </c>
      <c r="B139" s="13">
        <v>6574065</v>
      </c>
      <c r="C139" s="23">
        <v>1383184</v>
      </c>
      <c r="D139" s="23">
        <v>2812454</v>
      </c>
      <c r="E139" s="15">
        <f t="shared" si="5"/>
        <v>10769703</v>
      </c>
      <c r="F139" s="16">
        <v>41791</v>
      </c>
      <c r="G139" s="20">
        <f t="shared" si="7"/>
        <v>0.6104221258469245</v>
      </c>
      <c r="H139" s="21">
        <f t="shared" si="7"/>
        <v>0.1284328825038165</v>
      </c>
      <c r="I139" s="21">
        <f t="shared" si="7"/>
        <v>0.26114499164925903</v>
      </c>
      <c r="J139" s="22">
        <f t="shared" si="6"/>
        <v>1</v>
      </c>
    </row>
    <row r="140" spans="1:10" s="2" customFormat="1" ht="12" hidden="1" outlineLevel="3">
      <c r="A140" s="12">
        <v>41821</v>
      </c>
      <c r="B140" s="13">
        <v>5481911</v>
      </c>
      <c r="C140" s="23">
        <v>1041853</v>
      </c>
      <c r="D140" s="23">
        <v>2359712</v>
      </c>
      <c r="E140" s="15">
        <f t="shared" si="5"/>
        <v>8883476</v>
      </c>
      <c r="F140" s="16">
        <v>41821</v>
      </c>
      <c r="G140" s="20">
        <f t="shared" si="7"/>
        <v>0.6170907649212988</v>
      </c>
      <c r="H140" s="21">
        <f t="shared" si="7"/>
        <v>0.11727988008297653</v>
      </c>
      <c r="I140" s="21">
        <f t="shared" si="7"/>
        <v>0.26562935499572465</v>
      </c>
      <c r="J140" s="22">
        <f t="shared" si="6"/>
        <v>1</v>
      </c>
    </row>
    <row r="141" spans="1:10" s="2" customFormat="1" ht="12" hidden="1" outlineLevel="3">
      <c r="A141" s="12">
        <v>41852</v>
      </c>
      <c r="B141" s="13">
        <v>5123674</v>
      </c>
      <c r="C141" s="23">
        <v>850928</v>
      </c>
      <c r="D141" s="23">
        <v>2194868</v>
      </c>
      <c r="E141" s="15">
        <f t="shared" si="5"/>
        <v>8169470</v>
      </c>
      <c r="F141" s="16">
        <v>41852</v>
      </c>
      <c r="G141" s="20">
        <f t="shared" si="7"/>
        <v>0.6271733662036827</v>
      </c>
      <c r="H141" s="21">
        <f t="shared" si="7"/>
        <v>0.1041595109597073</v>
      </c>
      <c r="I141" s="21">
        <f t="shared" si="7"/>
        <v>0.26866712283661</v>
      </c>
      <c r="J141" s="22">
        <f t="shared" si="6"/>
        <v>1</v>
      </c>
    </row>
    <row r="142" spans="1:10" s="2" customFormat="1" ht="12" hidden="1" outlineLevel="3">
      <c r="A142" s="12">
        <v>41883</v>
      </c>
      <c r="B142" s="13">
        <v>6876469</v>
      </c>
      <c r="C142" s="23">
        <v>1398409</v>
      </c>
      <c r="D142" s="23">
        <v>2834910</v>
      </c>
      <c r="E142" s="15">
        <f t="shared" si="5"/>
        <v>11109788</v>
      </c>
      <c r="F142" s="16">
        <v>41883</v>
      </c>
      <c r="G142" s="20">
        <f aca="true" t="shared" si="8" ref="G142:J146">B142/$E142</f>
        <v>0.6189559152703904</v>
      </c>
      <c r="H142" s="21">
        <f t="shared" si="8"/>
        <v>0.12587179881380275</v>
      </c>
      <c r="I142" s="21">
        <f t="shared" si="8"/>
        <v>0.2551722859158069</v>
      </c>
      <c r="J142" s="22">
        <f t="shared" si="8"/>
        <v>1</v>
      </c>
    </row>
    <row r="143" spans="1:10" s="2" customFormat="1" ht="12" hidden="1" outlineLevel="3">
      <c r="A143" s="12">
        <v>41913</v>
      </c>
      <c r="B143" s="13">
        <v>7013712</v>
      </c>
      <c r="C143" s="23">
        <v>1398390</v>
      </c>
      <c r="D143" s="23">
        <v>2877820</v>
      </c>
      <c r="E143" s="15">
        <f t="shared" si="5"/>
        <v>11289922</v>
      </c>
      <c r="F143" s="16">
        <v>41913</v>
      </c>
      <c r="G143" s="20">
        <f t="shared" si="8"/>
        <v>0.6212365329007588</v>
      </c>
      <c r="H143" s="21">
        <f t="shared" si="8"/>
        <v>0.123861794616473</v>
      </c>
      <c r="I143" s="21">
        <f t="shared" si="8"/>
        <v>0.25490167248276824</v>
      </c>
      <c r="J143" s="22">
        <f t="shared" si="8"/>
        <v>1</v>
      </c>
    </row>
    <row r="144" spans="1:10" s="2" customFormat="1" ht="12" hidden="1" outlineLevel="3">
      <c r="A144" s="12">
        <v>41944</v>
      </c>
      <c r="B144" s="13">
        <v>6096212</v>
      </c>
      <c r="C144" s="23">
        <v>1233703</v>
      </c>
      <c r="D144" s="23">
        <v>2515123</v>
      </c>
      <c r="E144" s="15">
        <f t="shared" si="5"/>
        <v>9845038</v>
      </c>
      <c r="F144" s="16">
        <v>41944</v>
      </c>
      <c r="G144" s="20">
        <f t="shared" si="8"/>
        <v>0.6192167059182504</v>
      </c>
      <c r="H144" s="21">
        <f t="shared" si="8"/>
        <v>0.12531216232989653</v>
      </c>
      <c r="I144" s="21">
        <f t="shared" si="8"/>
        <v>0.25547113175185304</v>
      </c>
      <c r="J144" s="22">
        <f t="shared" si="8"/>
        <v>1</v>
      </c>
    </row>
    <row r="145" spans="1:10" s="2" customFormat="1" ht="12" hidden="1" outlineLevel="3">
      <c r="A145" s="32">
        <v>41974</v>
      </c>
      <c r="B145" s="25">
        <v>6408251</v>
      </c>
      <c r="C145" s="27">
        <v>1336162</v>
      </c>
      <c r="D145" s="27">
        <v>2833116</v>
      </c>
      <c r="E145" s="28">
        <f t="shared" si="5"/>
        <v>10577529</v>
      </c>
      <c r="F145" s="24">
        <v>41974</v>
      </c>
      <c r="G145" s="29">
        <f t="shared" si="8"/>
        <v>0.6058362969271935</v>
      </c>
      <c r="H145" s="30">
        <f t="shared" si="8"/>
        <v>0.12632080706183835</v>
      </c>
      <c r="I145" s="30">
        <f t="shared" si="8"/>
        <v>0.26784289601096817</v>
      </c>
      <c r="J145" s="31">
        <f t="shared" si="8"/>
        <v>1</v>
      </c>
    </row>
    <row r="146" spans="1:10" s="2" customFormat="1" ht="12" hidden="1" outlineLevel="2" collapsed="1">
      <c r="A146" s="12">
        <v>42005</v>
      </c>
      <c r="B146" s="13">
        <v>6992860</v>
      </c>
      <c r="C146" s="23">
        <v>1423514</v>
      </c>
      <c r="D146" s="23">
        <v>2722118</v>
      </c>
      <c r="E146" s="15">
        <f t="shared" si="5"/>
        <v>11138492</v>
      </c>
      <c r="F146" s="16">
        <v>42005</v>
      </c>
      <c r="G146" s="20">
        <f t="shared" si="8"/>
        <v>0.6278102996348159</v>
      </c>
      <c r="H146" s="21">
        <f t="shared" si="8"/>
        <v>0.12780132175881617</v>
      </c>
      <c r="I146" s="21">
        <f t="shared" si="8"/>
        <v>0.2443883786063679</v>
      </c>
      <c r="J146" s="22">
        <f t="shared" si="8"/>
        <v>1</v>
      </c>
    </row>
    <row r="147" spans="1:10" s="2" customFormat="1" ht="12" hidden="1" outlineLevel="3">
      <c r="A147" s="12">
        <v>42036</v>
      </c>
      <c r="B147" s="13">
        <v>6108779</v>
      </c>
      <c r="C147" s="23">
        <v>1281631</v>
      </c>
      <c r="D147" s="23">
        <v>2459932</v>
      </c>
      <c r="E147" s="15">
        <f t="shared" si="5"/>
        <v>9850342</v>
      </c>
      <c r="F147" s="12">
        <v>42036</v>
      </c>
      <c r="G147" s="20">
        <f aca="true" t="shared" si="9" ref="G147:G157">B147/$E147</f>
        <v>0.62015907671023</v>
      </c>
      <c r="H147" s="21">
        <f aca="true" t="shared" si="10" ref="H147:H157">C147/$E147</f>
        <v>0.1301103047995694</v>
      </c>
      <c r="I147" s="21">
        <f aca="true" t="shared" si="11" ref="I147:I157">D147/$E147</f>
        <v>0.24973061849020065</v>
      </c>
      <c r="J147" s="22">
        <f aca="true" t="shared" si="12" ref="J147:J157">E147/$E147</f>
        <v>1</v>
      </c>
    </row>
    <row r="148" spans="1:10" s="2" customFormat="1" ht="12" hidden="1" outlineLevel="3">
      <c r="A148" s="12">
        <v>42064</v>
      </c>
      <c r="B148" s="13">
        <v>7261819</v>
      </c>
      <c r="C148" s="23">
        <v>1474852</v>
      </c>
      <c r="D148" s="23">
        <v>2901640</v>
      </c>
      <c r="E148" s="15">
        <f t="shared" si="5"/>
        <v>11638311</v>
      </c>
      <c r="F148" s="12">
        <v>42064</v>
      </c>
      <c r="G148" s="20">
        <f t="shared" si="9"/>
        <v>0.6239581499411727</v>
      </c>
      <c r="H148" s="21">
        <f t="shared" si="10"/>
        <v>0.12672388630962</v>
      </c>
      <c r="I148" s="21">
        <f t="shared" si="11"/>
        <v>0.24931796374920726</v>
      </c>
      <c r="J148" s="22">
        <f t="shared" si="12"/>
        <v>1</v>
      </c>
    </row>
    <row r="149" spans="1:10" s="2" customFormat="1" ht="12" hidden="1" outlineLevel="3">
      <c r="A149" s="12">
        <v>42095</v>
      </c>
      <c r="B149" s="13">
        <v>6521270</v>
      </c>
      <c r="C149" s="23">
        <v>1285441</v>
      </c>
      <c r="D149" s="23">
        <v>2594322</v>
      </c>
      <c r="E149" s="15">
        <f t="shared" si="5"/>
        <v>10401033</v>
      </c>
      <c r="F149" s="12">
        <v>42095</v>
      </c>
      <c r="G149" s="20">
        <f t="shared" si="9"/>
        <v>0.6269829160238218</v>
      </c>
      <c r="H149" s="21">
        <f t="shared" si="10"/>
        <v>0.12358782055590055</v>
      </c>
      <c r="I149" s="21">
        <f t="shared" si="11"/>
        <v>0.24942926342027757</v>
      </c>
      <c r="J149" s="22">
        <f t="shared" si="12"/>
        <v>1</v>
      </c>
    </row>
    <row r="150" spans="1:10" s="2" customFormat="1" ht="12" hidden="1" outlineLevel="3">
      <c r="A150" s="12">
        <v>42125</v>
      </c>
      <c r="B150" s="13">
        <v>6208012</v>
      </c>
      <c r="C150" s="23">
        <v>1279443</v>
      </c>
      <c r="D150" s="23">
        <v>2514457</v>
      </c>
      <c r="E150" s="15">
        <f t="shared" si="5"/>
        <v>10001912</v>
      </c>
      <c r="F150" s="12">
        <v>42125</v>
      </c>
      <c r="G150" s="20">
        <f t="shared" si="9"/>
        <v>0.6206825255011242</v>
      </c>
      <c r="H150" s="21">
        <f t="shared" si="10"/>
        <v>0.12791984172626195</v>
      </c>
      <c r="I150" s="21">
        <f t="shared" si="11"/>
        <v>0.2513976327726139</v>
      </c>
      <c r="J150" s="22">
        <f t="shared" si="12"/>
        <v>1</v>
      </c>
    </row>
    <row r="151" spans="1:10" s="2" customFormat="1" ht="12" hidden="1" outlineLevel="3">
      <c r="A151" s="12">
        <v>42156</v>
      </c>
      <c r="B151" s="13">
        <v>7149203</v>
      </c>
      <c r="C151" s="23">
        <v>1457028</v>
      </c>
      <c r="D151" s="23">
        <v>2852626</v>
      </c>
      <c r="E151" s="15">
        <f t="shared" si="5"/>
        <v>11458857</v>
      </c>
      <c r="F151" s="12">
        <v>42156</v>
      </c>
      <c r="G151" s="20">
        <f t="shared" si="9"/>
        <v>0.6239019301837871</v>
      </c>
      <c r="H151" s="21">
        <f t="shared" si="10"/>
        <v>0.12715299614961598</v>
      </c>
      <c r="I151" s="21">
        <f t="shared" si="11"/>
        <v>0.24894507366659693</v>
      </c>
      <c r="J151" s="22">
        <f t="shared" si="12"/>
        <v>1</v>
      </c>
    </row>
    <row r="152" spans="1:10" s="2" customFormat="1" ht="12" hidden="1" outlineLevel="3">
      <c r="A152" s="12">
        <v>42186</v>
      </c>
      <c r="B152" s="13">
        <v>5588848</v>
      </c>
      <c r="C152" s="23">
        <v>1053191</v>
      </c>
      <c r="D152" s="23">
        <v>2307387</v>
      </c>
      <c r="E152" s="15">
        <f t="shared" si="5"/>
        <v>8949426</v>
      </c>
      <c r="F152" s="12">
        <v>42186</v>
      </c>
      <c r="G152" s="20">
        <f t="shared" si="9"/>
        <v>0.6244923417434817</v>
      </c>
      <c r="H152" s="21">
        <f t="shared" si="10"/>
        <v>0.11768251952695066</v>
      </c>
      <c r="I152" s="21">
        <f t="shared" si="11"/>
        <v>0.2578251387295677</v>
      </c>
      <c r="J152" s="22">
        <f t="shared" si="12"/>
        <v>1</v>
      </c>
    </row>
    <row r="153" spans="1:10" s="2" customFormat="1" ht="12" hidden="1" outlineLevel="3">
      <c r="A153" s="12">
        <v>42217</v>
      </c>
      <c r="B153" s="13">
        <v>5565223</v>
      </c>
      <c r="C153" s="23">
        <v>919942</v>
      </c>
      <c r="D153" s="23">
        <v>2277303</v>
      </c>
      <c r="E153" s="15">
        <f>SUM(B153:D153)</f>
        <v>8762468</v>
      </c>
      <c r="F153" s="12">
        <v>42217</v>
      </c>
      <c r="G153" s="20">
        <f t="shared" si="9"/>
        <v>0.6351204934500189</v>
      </c>
      <c r="H153" s="21">
        <f t="shared" si="10"/>
        <v>0.1049866316202239</v>
      </c>
      <c r="I153" s="21">
        <f t="shared" si="11"/>
        <v>0.2598928749297572</v>
      </c>
      <c r="J153" s="22">
        <f t="shared" si="12"/>
        <v>1</v>
      </c>
    </row>
    <row r="154" spans="1:10" s="2" customFormat="1" ht="12" hidden="1" outlineLevel="3">
      <c r="A154" s="12">
        <v>42248</v>
      </c>
      <c r="B154" s="13">
        <v>6681392</v>
      </c>
      <c r="C154" s="23">
        <v>1347933</v>
      </c>
      <c r="D154" s="23">
        <v>2661611</v>
      </c>
      <c r="E154" s="15">
        <f>SUM(B154:D154)</f>
        <v>10690936</v>
      </c>
      <c r="F154" s="12">
        <v>42248</v>
      </c>
      <c r="G154" s="20">
        <f t="shared" si="9"/>
        <v>0.6249585630294672</v>
      </c>
      <c r="H154" s="21">
        <f t="shared" si="10"/>
        <v>0.12608185101847022</v>
      </c>
      <c r="I154" s="21">
        <f t="shared" si="11"/>
        <v>0.24895958595206258</v>
      </c>
      <c r="J154" s="22">
        <f t="shared" si="12"/>
        <v>1</v>
      </c>
    </row>
    <row r="155" spans="1:10" s="2" customFormat="1" ht="12" hidden="1" outlineLevel="3">
      <c r="A155" s="12">
        <v>42278</v>
      </c>
      <c r="B155" s="13">
        <v>7308328</v>
      </c>
      <c r="C155" s="23">
        <v>1465747</v>
      </c>
      <c r="D155" s="23">
        <v>2840007</v>
      </c>
      <c r="E155" s="15">
        <f>SUM(B155:D155)</f>
        <v>11614082</v>
      </c>
      <c r="F155" s="12">
        <v>42278</v>
      </c>
      <c r="G155" s="20">
        <f t="shared" si="9"/>
        <v>0.6292643706149139</v>
      </c>
      <c r="H155" s="21">
        <f t="shared" si="10"/>
        <v>0.12620429234097022</v>
      </c>
      <c r="I155" s="21">
        <f t="shared" si="11"/>
        <v>0.24453133704411592</v>
      </c>
      <c r="J155" s="22">
        <f t="shared" si="12"/>
        <v>1</v>
      </c>
    </row>
    <row r="156" spans="1:10" s="2" customFormat="1" ht="12" hidden="1" outlineLevel="3">
      <c r="A156" s="12">
        <v>42309</v>
      </c>
      <c r="B156" s="13">
        <v>6770287</v>
      </c>
      <c r="C156" s="23">
        <v>1340478</v>
      </c>
      <c r="D156" s="23">
        <v>2652541</v>
      </c>
      <c r="E156" s="15">
        <f>SUM(B156:D156)</f>
        <v>10763306</v>
      </c>
      <c r="F156" s="12">
        <v>42309</v>
      </c>
      <c r="G156" s="20">
        <f t="shared" si="9"/>
        <v>0.6290155645486619</v>
      </c>
      <c r="H156" s="21">
        <f t="shared" si="10"/>
        <v>0.12454147452464884</v>
      </c>
      <c r="I156" s="21">
        <f t="shared" si="11"/>
        <v>0.24644296092668924</v>
      </c>
      <c r="J156" s="22">
        <f t="shared" si="12"/>
        <v>1</v>
      </c>
    </row>
    <row r="157" spans="1:10" s="2" customFormat="1" ht="12" hidden="1" outlineLevel="3">
      <c r="A157" s="12">
        <v>42339</v>
      </c>
      <c r="B157" s="13">
        <v>6362830</v>
      </c>
      <c r="C157" s="23">
        <v>1403289</v>
      </c>
      <c r="D157" s="23">
        <v>2502740</v>
      </c>
      <c r="E157" s="15">
        <f>SUM(B157:D157)</f>
        <v>10268859</v>
      </c>
      <c r="F157" s="12">
        <v>42339</v>
      </c>
      <c r="G157" s="20">
        <f t="shared" si="9"/>
        <v>0.6196238549969378</v>
      </c>
      <c r="H157" s="21">
        <f t="shared" si="10"/>
        <v>0.13665481237983695</v>
      </c>
      <c r="I157" s="21">
        <f t="shared" si="11"/>
        <v>0.24372133262322523</v>
      </c>
      <c r="J157" s="22">
        <f t="shared" si="12"/>
        <v>1</v>
      </c>
    </row>
    <row r="158" spans="1:10" s="2" customFormat="1" ht="12" hidden="1" outlineLevel="1" collapsed="1">
      <c r="A158" s="36" t="s">
        <v>29</v>
      </c>
      <c r="B158" s="37"/>
      <c r="C158" s="37"/>
      <c r="D158" s="37"/>
      <c r="E158" s="38"/>
      <c r="F158" s="7"/>
      <c r="G158" s="264" t="s">
        <v>25</v>
      </c>
      <c r="H158" s="265"/>
      <c r="I158" s="265"/>
      <c r="J158" s="266"/>
    </row>
    <row r="159" spans="1:10" s="2" customFormat="1" ht="12" hidden="1" outlineLevel="2">
      <c r="A159" s="39" t="s">
        <v>0</v>
      </c>
      <c r="B159" s="40" t="s">
        <v>1</v>
      </c>
      <c r="C159" s="1" t="s">
        <v>2</v>
      </c>
      <c r="D159" s="1" t="s">
        <v>3</v>
      </c>
      <c r="E159" s="41" t="s">
        <v>4</v>
      </c>
      <c r="F159" s="7"/>
      <c r="G159" s="4" t="s">
        <v>1</v>
      </c>
      <c r="H159" s="10" t="s">
        <v>2</v>
      </c>
      <c r="I159" s="10" t="s">
        <v>3</v>
      </c>
      <c r="J159" s="11" t="s">
        <v>4</v>
      </c>
    </row>
    <row r="160" spans="1:10" s="14" customFormat="1" ht="12" hidden="1" outlineLevel="2" collapsed="1">
      <c r="A160" s="42">
        <v>37742</v>
      </c>
      <c r="B160" s="34"/>
      <c r="C160" s="43"/>
      <c r="D160" s="43"/>
      <c r="E160" s="15"/>
      <c r="F160" s="16">
        <v>37742</v>
      </c>
      <c r="G160" s="17"/>
      <c r="H160" s="18"/>
      <c r="I160" s="18"/>
      <c r="J160" s="19"/>
    </row>
    <row r="161" spans="1:10" s="14" customFormat="1" ht="12" hidden="1" outlineLevel="3">
      <c r="A161" s="42">
        <v>37773</v>
      </c>
      <c r="B161" s="34"/>
      <c r="C161" s="43"/>
      <c r="D161" s="43"/>
      <c r="E161" s="15"/>
      <c r="F161" s="16">
        <v>37773</v>
      </c>
      <c r="G161" s="20"/>
      <c r="H161" s="21"/>
      <c r="I161" s="21"/>
      <c r="J161" s="22"/>
    </row>
    <row r="162" spans="1:10" s="14" customFormat="1" ht="12" hidden="1" outlineLevel="3">
      <c r="A162" s="42">
        <v>37803</v>
      </c>
      <c r="B162" s="13">
        <v>2861</v>
      </c>
      <c r="C162" s="43"/>
      <c r="D162" s="43"/>
      <c r="E162" s="15">
        <f aca="true" t="shared" si="13" ref="E162:E225">SUM(B162:D162)</f>
        <v>2861</v>
      </c>
      <c r="F162" s="16">
        <v>37803</v>
      </c>
      <c r="G162" s="20">
        <f aca="true" t="shared" si="14" ref="G162:J224">B162/$E162</f>
        <v>1</v>
      </c>
      <c r="H162" s="21">
        <f t="shared" si="14"/>
        <v>0</v>
      </c>
      <c r="I162" s="21">
        <f t="shared" si="14"/>
        <v>0</v>
      </c>
      <c r="J162" s="22">
        <f t="shared" si="14"/>
        <v>1</v>
      </c>
    </row>
    <row r="163" spans="1:10" s="14" customFormat="1" ht="12" hidden="1" outlineLevel="3">
      <c r="A163" s="42">
        <v>37834</v>
      </c>
      <c r="B163" s="13">
        <v>8098</v>
      </c>
      <c r="C163" s="43"/>
      <c r="D163" s="43"/>
      <c r="E163" s="15">
        <f t="shared" si="13"/>
        <v>8098</v>
      </c>
      <c r="F163" s="16">
        <v>37834</v>
      </c>
      <c r="G163" s="20">
        <f t="shared" si="14"/>
        <v>1</v>
      </c>
      <c r="H163" s="21">
        <f t="shared" si="14"/>
        <v>0</v>
      </c>
      <c r="I163" s="21">
        <f t="shared" si="14"/>
        <v>0</v>
      </c>
      <c r="J163" s="22">
        <f t="shared" si="14"/>
        <v>1</v>
      </c>
    </row>
    <row r="164" spans="1:10" s="14" customFormat="1" ht="12" hidden="1" outlineLevel="3">
      <c r="A164" s="42">
        <v>37865</v>
      </c>
      <c r="B164" s="13">
        <v>19840</v>
      </c>
      <c r="C164" s="43"/>
      <c r="D164" s="43"/>
      <c r="E164" s="15">
        <f t="shared" si="13"/>
        <v>19840</v>
      </c>
      <c r="F164" s="16">
        <v>37865</v>
      </c>
      <c r="G164" s="20">
        <f t="shared" si="14"/>
        <v>1</v>
      </c>
      <c r="H164" s="21">
        <f t="shared" si="14"/>
        <v>0</v>
      </c>
      <c r="I164" s="21">
        <f t="shared" si="14"/>
        <v>0</v>
      </c>
      <c r="J164" s="22">
        <f t="shared" si="14"/>
        <v>1</v>
      </c>
    </row>
    <row r="165" spans="1:10" s="14" customFormat="1" ht="12" hidden="1" outlineLevel="3">
      <c r="A165" s="42">
        <v>37895</v>
      </c>
      <c r="B165" s="13">
        <v>40933</v>
      </c>
      <c r="C165" s="43"/>
      <c r="D165" s="43"/>
      <c r="E165" s="15">
        <f t="shared" si="13"/>
        <v>40933</v>
      </c>
      <c r="F165" s="16">
        <v>37895</v>
      </c>
      <c r="G165" s="20">
        <f t="shared" si="14"/>
        <v>1</v>
      </c>
      <c r="H165" s="21">
        <f t="shared" si="14"/>
        <v>0</v>
      </c>
      <c r="I165" s="21">
        <f t="shared" si="14"/>
        <v>0</v>
      </c>
      <c r="J165" s="22">
        <f t="shared" si="14"/>
        <v>1</v>
      </c>
    </row>
    <row r="166" spans="1:10" s="14" customFormat="1" ht="12" hidden="1" outlineLevel="3">
      <c r="A166" s="42">
        <v>37926</v>
      </c>
      <c r="B166" s="13">
        <v>55610</v>
      </c>
      <c r="C166" s="43"/>
      <c r="D166" s="43"/>
      <c r="E166" s="15">
        <f t="shared" si="13"/>
        <v>55610</v>
      </c>
      <c r="F166" s="16">
        <v>37926</v>
      </c>
      <c r="G166" s="20">
        <f t="shared" si="14"/>
        <v>1</v>
      </c>
      <c r="H166" s="21">
        <f t="shared" si="14"/>
        <v>0</v>
      </c>
      <c r="I166" s="21">
        <f t="shared" si="14"/>
        <v>0</v>
      </c>
      <c r="J166" s="22">
        <f t="shared" si="14"/>
        <v>1</v>
      </c>
    </row>
    <row r="167" spans="1:10" s="14" customFormat="1" ht="12" hidden="1" outlineLevel="3">
      <c r="A167" s="44">
        <v>37956</v>
      </c>
      <c r="B167" s="25">
        <v>84872</v>
      </c>
      <c r="C167" s="45"/>
      <c r="D167" s="27">
        <v>10722</v>
      </c>
      <c r="E167" s="28">
        <f t="shared" si="13"/>
        <v>95594</v>
      </c>
      <c r="F167" s="24">
        <v>37956</v>
      </c>
      <c r="G167" s="29">
        <f t="shared" si="14"/>
        <v>0.8878381488377932</v>
      </c>
      <c r="H167" s="30">
        <f t="shared" si="14"/>
        <v>0</v>
      </c>
      <c r="I167" s="30">
        <f t="shared" si="14"/>
        <v>0.11216185116220684</v>
      </c>
      <c r="J167" s="31">
        <f t="shared" si="14"/>
        <v>1</v>
      </c>
    </row>
    <row r="168" spans="1:10" s="14" customFormat="1" ht="12" hidden="1" outlineLevel="2" collapsed="1">
      <c r="A168" s="42">
        <v>37987</v>
      </c>
      <c r="B168" s="13">
        <v>94573</v>
      </c>
      <c r="C168" s="23">
        <v>12063</v>
      </c>
      <c r="D168" s="23">
        <v>11736</v>
      </c>
      <c r="E168" s="15">
        <f t="shared" si="13"/>
        <v>118372</v>
      </c>
      <c r="F168" s="16">
        <v>37987</v>
      </c>
      <c r="G168" s="20">
        <f t="shared" si="14"/>
        <v>0.7989473862061974</v>
      </c>
      <c r="H168" s="21">
        <f t="shared" si="14"/>
        <v>0.1019075457033758</v>
      </c>
      <c r="I168" s="21">
        <f t="shared" si="14"/>
        <v>0.0991450680904268</v>
      </c>
      <c r="J168" s="22">
        <f t="shared" si="14"/>
        <v>1</v>
      </c>
    </row>
    <row r="169" spans="1:10" s="14" customFormat="1" ht="12" hidden="1" outlineLevel="3">
      <c r="A169" s="42">
        <v>38018</v>
      </c>
      <c r="B169" s="13">
        <v>106112</v>
      </c>
      <c r="C169" s="23">
        <v>38433</v>
      </c>
      <c r="D169" s="23">
        <v>14692</v>
      </c>
      <c r="E169" s="15">
        <f t="shared" si="13"/>
        <v>159237</v>
      </c>
      <c r="F169" s="16">
        <v>38018</v>
      </c>
      <c r="G169" s="20">
        <f t="shared" si="14"/>
        <v>0.6663777890816833</v>
      </c>
      <c r="H169" s="21">
        <f t="shared" si="14"/>
        <v>0.24135722225362197</v>
      </c>
      <c r="I169" s="21">
        <f t="shared" si="14"/>
        <v>0.09226498866469476</v>
      </c>
      <c r="J169" s="22">
        <f t="shared" si="14"/>
        <v>1</v>
      </c>
    </row>
    <row r="170" spans="1:10" s="14" customFormat="1" ht="12" hidden="1" outlineLevel="3">
      <c r="A170" s="42">
        <v>38047</v>
      </c>
      <c r="B170" s="13">
        <v>145928</v>
      </c>
      <c r="C170" s="23">
        <v>25214</v>
      </c>
      <c r="D170" s="23">
        <v>30952</v>
      </c>
      <c r="E170" s="15">
        <f t="shared" si="13"/>
        <v>202094</v>
      </c>
      <c r="F170" s="16">
        <v>38047</v>
      </c>
      <c r="G170" s="20">
        <f t="shared" si="14"/>
        <v>0.722079824240205</v>
      </c>
      <c r="H170" s="21">
        <f t="shared" si="14"/>
        <v>0.1247637238116916</v>
      </c>
      <c r="I170" s="21">
        <f t="shared" si="14"/>
        <v>0.15315645194810334</v>
      </c>
      <c r="J170" s="22">
        <f t="shared" si="14"/>
        <v>1</v>
      </c>
    </row>
    <row r="171" spans="1:10" s="14" customFormat="1" ht="12" hidden="1" outlineLevel="3">
      <c r="A171" s="42">
        <v>38078</v>
      </c>
      <c r="B171" s="13">
        <v>163526</v>
      </c>
      <c r="C171" s="23">
        <v>72460</v>
      </c>
      <c r="D171" s="23">
        <v>33720</v>
      </c>
      <c r="E171" s="15">
        <f t="shared" si="13"/>
        <v>269706</v>
      </c>
      <c r="F171" s="16">
        <v>38078</v>
      </c>
      <c r="G171" s="20">
        <f t="shared" si="14"/>
        <v>0.6063120583153508</v>
      </c>
      <c r="H171" s="21">
        <f t="shared" si="14"/>
        <v>0.2686629144327527</v>
      </c>
      <c r="I171" s="21">
        <f t="shared" si="14"/>
        <v>0.12502502725189651</v>
      </c>
      <c r="J171" s="22">
        <f t="shared" si="14"/>
        <v>1</v>
      </c>
    </row>
    <row r="172" spans="1:10" s="14" customFormat="1" ht="12" hidden="1" outlineLevel="3">
      <c r="A172" s="42">
        <v>38108</v>
      </c>
      <c r="B172" s="13">
        <v>251277</v>
      </c>
      <c r="C172" s="23">
        <v>53236</v>
      </c>
      <c r="D172" s="23">
        <v>51814</v>
      </c>
      <c r="E172" s="15">
        <f t="shared" si="13"/>
        <v>356327</v>
      </c>
      <c r="F172" s="16">
        <v>38108</v>
      </c>
      <c r="G172" s="20">
        <f t="shared" si="14"/>
        <v>0.7051865281048026</v>
      </c>
      <c r="H172" s="21">
        <f t="shared" si="14"/>
        <v>0.14940209414386224</v>
      </c>
      <c r="I172" s="21">
        <f t="shared" si="14"/>
        <v>0.14541137775133514</v>
      </c>
      <c r="J172" s="22">
        <f t="shared" si="14"/>
        <v>1</v>
      </c>
    </row>
    <row r="173" spans="1:10" s="14" customFormat="1" ht="12" hidden="1" outlineLevel="3">
      <c r="A173" s="42">
        <v>38139</v>
      </c>
      <c r="B173" s="13">
        <v>267214</v>
      </c>
      <c r="C173" s="23">
        <v>92641</v>
      </c>
      <c r="D173" s="23">
        <v>77065</v>
      </c>
      <c r="E173" s="15">
        <f t="shared" si="13"/>
        <v>436920</v>
      </c>
      <c r="F173" s="16">
        <v>38139</v>
      </c>
      <c r="G173" s="20">
        <f t="shared" si="14"/>
        <v>0.6115856449693308</v>
      </c>
      <c r="H173" s="21">
        <f t="shared" si="14"/>
        <v>0.21203195092923188</v>
      </c>
      <c r="I173" s="21">
        <f t="shared" si="14"/>
        <v>0.17638240410143732</v>
      </c>
      <c r="J173" s="22">
        <f t="shared" si="14"/>
        <v>1</v>
      </c>
    </row>
    <row r="174" spans="1:10" s="14" customFormat="1" ht="12" hidden="1" outlineLevel="3">
      <c r="A174" s="42">
        <v>38169</v>
      </c>
      <c r="B174" s="13">
        <v>531017</v>
      </c>
      <c r="C174" s="23">
        <v>123835</v>
      </c>
      <c r="D174" s="23">
        <v>116127</v>
      </c>
      <c r="E174" s="15">
        <f t="shared" si="13"/>
        <v>770979</v>
      </c>
      <c r="F174" s="16">
        <v>38169</v>
      </c>
      <c r="G174" s="20">
        <f t="shared" si="14"/>
        <v>0.6887567625058529</v>
      </c>
      <c r="H174" s="21">
        <f t="shared" si="14"/>
        <v>0.16062045788536394</v>
      </c>
      <c r="I174" s="21">
        <f t="shared" si="14"/>
        <v>0.15062277960878312</v>
      </c>
      <c r="J174" s="22">
        <f t="shared" si="14"/>
        <v>1</v>
      </c>
    </row>
    <row r="175" spans="1:10" s="14" customFormat="1" ht="12" hidden="1" outlineLevel="3">
      <c r="A175" s="42">
        <v>38200</v>
      </c>
      <c r="B175" s="13">
        <v>138518</v>
      </c>
      <c r="C175" s="23">
        <v>76479</v>
      </c>
      <c r="D175" s="23">
        <v>59758</v>
      </c>
      <c r="E175" s="15">
        <f t="shared" si="13"/>
        <v>274755</v>
      </c>
      <c r="F175" s="16">
        <v>38200</v>
      </c>
      <c r="G175" s="20">
        <f t="shared" si="14"/>
        <v>0.5041509708649524</v>
      </c>
      <c r="H175" s="21">
        <f t="shared" si="14"/>
        <v>0.27835344215755853</v>
      </c>
      <c r="I175" s="21">
        <f t="shared" si="14"/>
        <v>0.21749558697748902</v>
      </c>
      <c r="J175" s="22">
        <f t="shared" si="14"/>
        <v>1</v>
      </c>
    </row>
    <row r="176" spans="1:10" s="14" customFormat="1" ht="12" hidden="1" outlineLevel="3">
      <c r="A176" s="42">
        <v>38231</v>
      </c>
      <c r="B176" s="13">
        <v>288717</v>
      </c>
      <c r="C176" s="23">
        <v>84745</v>
      </c>
      <c r="D176" s="23">
        <v>89328</v>
      </c>
      <c r="E176" s="15">
        <f t="shared" si="13"/>
        <v>462790</v>
      </c>
      <c r="F176" s="16">
        <v>38231</v>
      </c>
      <c r="G176" s="20">
        <f t="shared" si="14"/>
        <v>0.6238617947665248</v>
      </c>
      <c r="H176" s="21">
        <f t="shared" si="14"/>
        <v>0.1831176127401197</v>
      </c>
      <c r="I176" s="21">
        <f t="shared" si="14"/>
        <v>0.19302059249335551</v>
      </c>
      <c r="J176" s="22">
        <f t="shared" si="14"/>
        <v>1</v>
      </c>
    </row>
    <row r="177" spans="1:10" s="14" customFormat="1" ht="12" hidden="1" outlineLevel="3">
      <c r="A177" s="42">
        <v>38261</v>
      </c>
      <c r="B177" s="13">
        <v>423550</v>
      </c>
      <c r="C177" s="23">
        <v>123910</v>
      </c>
      <c r="D177" s="23">
        <v>126330</v>
      </c>
      <c r="E177" s="15">
        <f t="shared" si="13"/>
        <v>673790</v>
      </c>
      <c r="F177" s="16">
        <v>38261</v>
      </c>
      <c r="G177" s="20">
        <f t="shared" si="14"/>
        <v>0.6286083200997343</v>
      </c>
      <c r="H177" s="21">
        <f t="shared" si="14"/>
        <v>0.1839000281986969</v>
      </c>
      <c r="I177" s="21">
        <f t="shared" si="14"/>
        <v>0.18749165170156873</v>
      </c>
      <c r="J177" s="22">
        <f t="shared" si="14"/>
        <v>1</v>
      </c>
    </row>
    <row r="178" spans="1:10" s="14" customFormat="1" ht="12" hidden="1" outlineLevel="3">
      <c r="A178" s="42">
        <v>38292</v>
      </c>
      <c r="B178" s="13">
        <v>450632</v>
      </c>
      <c r="C178" s="23">
        <v>178244</v>
      </c>
      <c r="D178" s="23">
        <v>137058</v>
      </c>
      <c r="E178" s="15">
        <f t="shared" si="13"/>
        <v>765934</v>
      </c>
      <c r="F178" s="16">
        <v>38292</v>
      </c>
      <c r="G178" s="20">
        <f t="shared" si="14"/>
        <v>0.5883431209477579</v>
      </c>
      <c r="H178" s="21">
        <f t="shared" si="14"/>
        <v>0.2327145680959456</v>
      </c>
      <c r="I178" s="21">
        <f t="shared" si="14"/>
        <v>0.1789423109562965</v>
      </c>
      <c r="J178" s="22">
        <f t="shared" si="14"/>
        <v>1</v>
      </c>
    </row>
    <row r="179" spans="1:10" s="14" customFormat="1" ht="12" hidden="1" outlineLevel="3">
      <c r="A179" s="44">
        <v>38322</v>
      </c>
      <c r="B179" s="25">
        <v>664080</v>
      </c>
      <c r="C179" s="27">
        <v>235687</v>
      </c>
      <c r="D179" s="27">
        <v>229074</v>
      </c>
      <c r="E179" s="28">
        <f t="shared" si="13"/>
        <v>1128841</v>
      </c>
      <c r="F179" s="24">
        <v>38322</v>
      </c>
      <c r="G179" s="29">
        <f t="shared" si="14"/>
        <v>0.5882847983019752</v>
      </c>
      <c r="H179" s="30">
        <f t="shared" si="14"/>
        <v>0.20878671132604149</v>
      </c>
      <c r="I179" s="30">
        <f t="shared" si="14"/>
        <v>0.2029284903719833</v>
      </c>
      <c r="J179" s="31">
        <f t="shared" si="14"/>
        <v>1</v>
      </c>
    </row>
    <row r="180" spans="1:10" s="14" customFormat="1" ht="12" hidden="1" outlineLevel="2" collapsed="1">
      <c r="A180" s="42">
        <v>38353</v>
      </c>
      <c r="B180" s="13">
        <v>441426</v>
      </c>
      <c r="C180" s="23">
        <v>300837</v>
      </c>
      <c r="D180" s="23">
        <v>160916</v>
      </c>
      <c r="E180" s="15">
        <f t="shared" si="13"/>
        <v>903179</v>
      </c>
      <c r="F180" s="16">
        <v>38353</v>
      </c>
      <c r="G180" s="20">
        <f t="shared" si="14"/>
        <v>0.4887469704233601</v>
      </c>
      <c r="H180" s="21">
        <f t="shared" si="14"/>
        <v>0.33308679674793146</v>
      </c>
      <c r="I180" s="21">
        <f t="shared" si="14"/>
        <v>0.17816623282870836</v>
      </c>
      <c r="J180" s="22">
        <f t="shared" si="14"/>
        <v>1</v>
      </c>
    </row>
    <row r="181" spans="1:10" s="14" customFormat="1" ht="12" hidden="1" outlineLevel="3">
      <c r="A181" s="42">
        <v>38384</v>
      </c>
      <c r="B181" s="13">
        <v>495375</v>
      </c>
      <c r="C181" s="23">
        <v>282237</v>
      </c>
      <c r="D181" s="23">
        <v>179953</v>
      </c>
      <c r="E181" s="15">
        <f t="shared" si="13"/>
        <v>957565</v>
      </c>
      <c r="F181" s="16">
        <v>38384</v>
      </c>
      <c r="G181" s="20">
        <f t="shared" si="14"/>
        <v>0.5173278054231305</v>
      </c>
      <c r="H181" s="21">
        <f t="shared" si="14"/>
        <v>0.29474448209782106</v>
      </c>
      <c r="I181" s="21">
        <f t="shared" si="14"/>
        <v>0.1879277124790484</v>
      </c>
      <c r="J181" s="22">
        <f t="shared" si="14"/>
        <v>1</v>
      </c>
    </row>
    <row r="182" spans="1:10" s="14" customFormat="1" ht="12" hidden="1" outlineLevel="3">
      <c r="A182" s="42">
        <v>38412</v>
      </c>
      <c r="B182" s="13">
        <v>620020</v>
      </c>
      <c r="C182" s="23">
        <v>437227</v>
      </c>
      <c r="D182" s="23">
        <v>250801</v>
      </c>
      <c r="E182" s="15">
        <f t="shared" si="13"/>
        <v>1308048</v>
      </c>
      <c r="F182" s="16">
        <v>38412</v>
      </c>
      <c r="G182" s="20">
        <f t="shared" si="14"/>
        <v>0.47400401208518345</v>
      </c>
      <c r="H182" s="21">
        <f t="shared" si="14"/>
        <v>0.33425914033735765</v>
      </c>
      <c r="I182" s="21">
        <f t="shared" si="14"/>
        <v>0.19173684757745893</v>
      </c>
      <c r="J182" s="22">
        <f t="shared" si="14"/>
        <v>1</v>
      </c>
    </row>
    <row r="183" spans="1:10" s="14" customFormat="1" ht="12" hidden="1" outlineLevel="3">
      <c r="A183" s="42">
        <v>38443</v>
      </c>
      <c r="B183" s="13">
        <v>653457</v>
      </c>
      <c r="C183" s="23">
        <v>410632</v>
      </c>
      <c r="D183" s="23">
        <v>234313</v>
      </c>
      <c r="E183" s="15">
        <f t="shared" si="13"/>
        <v>1298402</v>
      </c>
      <c r="F183" s="16">
        <v>38443</v>
      </c>
      <c r="G183" s="20">
        <f t="shared" si="14"/>
        <v>0.5032778754191691</v>
      </c>
      <c r="H183" s="21">
        <f t="shared" si="14"/>
        <v>0.3162595251701707</v>
      </c>
      <c r="I183" s="21">
        <f t="shared" si="14"/>
        <v>0.18046259941066017</v>
      </c>
      <c r="J183" s="22">
        <f t="shared" si="14"/>
        <v>1</v>
      </c>
    </row>
    <row r="184" spans="1:10" s="14" customFormat="1" ht="12" hidden="1" outlineLevel="3">
      <c r="A184" s="42">
        <v>38473</v>
      </c>
      <c r="B184" s="13">
        <v>675083</v>
      </c>
      <c r="C184" s="23">
        <v>394872</v>
      </c>
      <c r="D184" s="23">
        <v>250227</v>
      </c>
      <c r="E184" s="15">
        <f t="shared" si="13"/>
        <v>1320182</v>
      </c>
      <c r="F184" s="16">
        <v>38473</v>
      </c>
      <c r="G184" s="20">
        <f t="shared" si="14"/>
        <v>0.5113560100046812</v>
      </c>
      <c r="H184" s="21">
        <f t="shared" si="14"/>
        <v>0.29910421441892104</v>
      </c>
      <c r="I184" s="21">
        <f t="shared" si="14"/>
        <v>0.1895397755763978</v>
      </c>
      <c r="J184" s="22">
        <f t="shared" si="14"/>
        <v>1</v>
      </c>
    </row>
    <row r="185" spans="1:10" s="14" customFormat="1" ht="12" hidden="1" outlineLevel="3">
      <c r="A185" s="42">
        <v>38504</v>
      </c>
      <c r="B185" s="13">
        <v>733914</v>
      </c>
      <c r="C185" s="23">
        <v>449891</v>
      </c>
      <c r="D185" s="23">
        <v>287720</v>
      </c>
      <c r="E185" s="15">
        <f t="shared" si="13"/>
        <v>1471525</v>
      </c>
      <c r="F185" s="16">
        <v>38504</v>
      </c>
      <c r="G185" s="20">
        <f t="shared" si="14"/>
        <v>0.4987438201865412</v>
      </c>
      <c r="H185" s="21">
        <f t="shared" si="14"/>
        <v>0.3057311292706546</v>
      </c>
      <c r="I185" s="21">
        <f t="shared" si="14"/>
        <v>0.19552505054280422</v>
      </c>
      <c r="J185" s="22">
        <f t="shared" si="14"/>
        <v>1</v>
      </c>
    </row>
    <row r="186" spans="1:10" s="14" customFormat="1" ht="12" hidden="1" outlineLevel="3">
      <c r="A186" s="42">
        <v>38534</v>
      </c>
      <c r="B186" s="13">
        <v>750634</v>
      </c>
      <c r="C186" s="23">
        <v>516525</v>
      </c>
      <c r="D186" s="23">
        <v>287261</v>
      </c>
      <c r="E186" s="15">
        <f t="shared" si="13"/>
        <v>1554420</v>
      </c>
      <c r="F186" s="16">
        <v>38534</v>
      </c>
      <c r="G186" s="20">
        <f t="shared" si="14"/>
        <v>0.48290294772326653</v>
      </c>
      <c r="H186" s="21">
        <f t="shared" si="14"/>
        <v>0.33229436059752193</v>
      </c>
      <c r="I186" s="21">
        <f t="shared" si="14"/>
        <v>0.18480269167921154</v>
      </c>
      <c r="J186" s="22">
        <f t="shared" si="14"/>
        <v>1</v>
      </c>
    </row>
    <row r="187" spans="1:10" s="14" customFormat="1" ht="12" hidden="1" outlineLevel="3">
      <c r="A187" s="42">
        <v>38565</v>
      </c>
      <c r="B187" s="13">
        <v>687871</v>
      </c>
      <c r="C187" s="23">
        <v>454259</v>
      </c>
      <c r="D187" s="23">
        <v>272500</v>
      </c>
      <c r="E187" s="15">
        <f t="shared" si="13"/>
        <v>1414630</v>
      </c>
      <c r="F187" s="16">
        <v>38565</v>
      </c>
      <c r="G187" s="20">
        <f t="shared" si="14"/>
        <v>0.486255063161392</v>
      </c>
      <c r="H187" s="21">
        <f t="shared" si="14"/>
        <v>0.3211150618889745</v>
      </c>
      <c r="I187" s="21">
        <f t="shared" si="14"/>
        <v>0.19262987494963346</v>
      </c>
      <c r="J187" s="22">
        <f t="shared" si="14"/>
        <v>1</v>
      </c>
    </row>
    <row r="188" spans="1:10" s="14" customFormat="1" ht="12" hidden="1" outlineLevel="3">
      <c r="A188" s="42">
        <v>38596</v>
      </c>
      <c r="B188" s="13">
        <v>694823</v>
      </c>
      <c r="C188" s="23">
        <v>371715</v>
      </c>
      <c r="D188" s="23">
        <v>273158</v>
      </c>
      <c r="E188" s="15">
        <f t="shared" si="13"/>
        <v>1339696</v>
      </c>
      <c r="F188" s="16">
        <v>38596</v>
      </c>
      <c r="G188" s="20">
        <f t="shared" si="14"/>
        <v>0.5186422889969068</v>
      </c>
      <c r="H188" s="21">
        <f t="shared" si="14"/>
        <v>0.27746220037978764</v>
      </c>
      <c r="I188" s="21">
        <f t="shared" si="14"/>
        <v>0.20389551062330558</v>
      </c>
      <c r="J188" s="22">
        <f t="shared" si="14"/>
        <v>1</v>
      </c>
    </row>
    <row r="189" spans="1:10" s="14" customFormat="1" ht="12" hidden="1" outlineLevel="3">
      <c r="A189" s="42">
        <v>38626</v>
      </c>
      <c r="B189" s="13">
        <v>954651</v>
      </c>
      <c r="C189" s="23">
        <v>516252</v>
      </c>
      <c r="D189" s="23">
        <v>332686</v>
      </c>
      <c r="E189" s="15">
        <f t="shared" si="13"/>
        <v>1803589</v>
      </c>
      <c r="F189" s="16">
        <v>38626</v>
      </c>
      <c r="G189" s="20">
        <f t="shared" si="14"/>
        <v>0.5293062887387315</v>
      </c>
      <c r="H189" s="21">
        <f t="shared" si="14"/>
        <v>0.2862359439983278</v>
      </c>
      <c r="I189" s="21">
        <f t="shared" si="14"/>
        <v>0.18445776726294072</v>
      </c>
      <c r="J189" s="22">
        <f t="shared" si="14"/>
        <v>1</v>
      </c>
    </row>
    <row r="190" spans="1:10" s="14" customFormat="1" ht="12" hidden="1" outlineLevel="3">
      <c r="A190" s="42">
        <v>38657</v>
      </c>
      <c r="B190" s="13">
        <v>934506</v>
      </c>
      <c r="C190" s="23">
        <v>595208</v>
      </c>
      <c r="D190" s="23">
        <v>341599</v>
      </c>
      <c r="E190" s="15">
        <f t="shared" si="13"/>
        <v>1871313</v>
      </c>
      <c r="F190" s="16">
        <v>38657</v>
      </c>
      <c r="G190" s="20">
        <f t="shared" si="14"/>
        <v>0.4993851910396604</v>
      </c>
      <c r="H190" s="21">
        <f t="shared" si="14"/>
        <v>0.3180697189620336</v>
      </c>
      <c r="I190" s="21">
        <f t="shared" si="14"/>
        <v>0.18254508999830601</v>
      </c>
      <c r="J190" s="22">
        <f t="shared" si="14"/>
        <v>1</v>
      </c>
    </row>
    <row r="191" spans="1:10" s="14" customFormat="1" ht="12" hidden="1" outlineLevel="3">
      <c r="A191" s="44">
        <v>38687</v>
      </c>
      <c r="B191" s="25">
        <v>1031229</v>
      </c>
      <c r="C191" s="27">
        <v>540978</v>
      </c>
      <c r="D191" s="27">
        <v>400367</v>
      </c>
      <c r="E191" s="28">
        <f t="shared" si="13"/>
        <v>1972574</v>
      </c>
      <c r="F191" s="24">
        <v>38687</v>
      </c>
      <c r="G191" s="29">
        <f t="shared" si="14"/>
        <v>0.5227834291641277</v>
      </c>
      <c r="H191" s="30">
        <f t="shared" si="14"/>
        <v>0.27424978733370714</v>
      </c>
      <c r="I191" s="30">
        <f t="shared" si="14"/>
        <v>0.20296678350216518</v>
      </c>
      <c r="J191" s="31">
        <f t="shared" si="14"/>
        <v>1</v>
      </c>
    </row>
    <row r="192" spans="1:10" s="14" customFormat="1" ht="12" hidden="1" outlineLevel="2" collapsed="1">
      <c r="A192" s="42">
        <v>38718</v>
      </c>
      <c r="B192" s="13">
        <v>1120880</v>
      </c>
      <c r="C192" s="23">
        <v>674322</v>
      </c>
      <c r="D192" s="23">
        <v>411362</v>
      </c>
      <c r="E192" s="15">
        <f t="shared" si="13"/>
        <v>2206564</v>
      </c>
      <c r="F192" s="16">
        <v>38718</v>
      </c>
      <c r="G192" s="20">
        <f t="shared" si="14"/>
        <v>0.5079752955273448</v>
      </c>
      <c r="H192" s="21">
        <f t="shared" si="14"/>
        <v>0.30559820607967864</v>
      </c>
      <c r="I192" s="21">
        <f t="shared" si="14"/>
        <v>0.1864264983929766</v>
      </c>
      <c r="J192" s="22">
        <f t="shared" si="14"/>
        <v>1</v>
      </c>
    </row>
    <row r="193" spans="1:10" s="14" customFormat="1" ht="12" hidden="1" outlineLevel="3">
      <c r="A193" s="42">
        <v>38749</v>
      </c>
      <c r="B193" s="13">
        <v>1043023</v>
      </c>
      <c r="C193" s="23">
        <v>455000</v>
      </c>
      <c r="D193" s="23">
        <v>395337</v>
      </c>
      <c r="E193" s="15">
        <f t="shared" si="13"/>
        <v>1893360</v>
      </c>
      <c r="F193" s="16">
        <v>38749</v>
      </c>
      <c r="G193" s="20">
        <f t="shared" si="14"/>
        <v>0.5508846706384417</v>
      </c>
      <c r="H193" s="21">
        <f t="shared" si="14"/>
        <v>0.24031351671103224</v>
      </c>
      <c r="I193" s="21">
        <f t="shared" si="14"/>
        <v>0.20880181265052605</v>
      </c>
      <c r="J193" s="22">
        <f t="shared" si="14"/>
        <v>1</v>
      </c>
    </row>
    <row r="194" spans="1:10" s="14" customFormat="1" ht="12" hidden="1" outlineLevel="3">
      <c r="A194" s="42">
        <v>38777</v>
      </c>
      <c r="B194" s="13">
        <v>1508834</v>
      </c>
      <c r="C194" s="23">
        <v>632553</v>
      </c>
      <c r="D194" s="23">
        <v>518346</v>
      </c>
      <c r="E194" s="15">
        <f t="shared" si="13"/>
        <v>2659733</v>
      </c>
      <c r="F194" s="16">
        <v>38777</v>
      </c>
      <c r="G194" s="20">
        <f t="shared" si="14"/>
        <v>0.5672877691106588</v>
      </c>
      <c r="H194" s="21">
        <f t="shared" si="14"/>
        <v>0.2378257516825937</v>
      </c>
      <c r="I194" s="21">
        <f t="shared" si="14"/>
        <v>0.19488647920674745</v>
      </c>
      <c r="J194" s="22">
        <f t="shared" si="14"/>
        <v>1</v>
      </c>
    </row>
    <row r="195" spans="1:10" s="14" customFormat="1" ht="12" hidden="1" outlineLevel="3">
      <c r="A195" s="42">
        <v>38808</v>
      </c>
      <c r="B195" s="13">
        <v>1312063</v>
      </c>
      <c r="C195" s="23">
        <v>589825</v>
      </c>
      <c r="D195" s="23">
        <v>431727</v>
      </c>
      <c r="E195" s="15">
        <f t="shared" si="13"/>
        <v>2333615</v>
      </c>
      <c r="F195" s="16">
        <v>38808</v>
      </c>
      <c r="G195" s="20">
        <f t="shared" si="14"/>
        <v>0.5622448433010586</v>
      </c>
      <c r="H195" s="21">
        <f t="shared" si="14"/>
        <v>0.2527516321244078</v>
      </c>
      <c r="I195" s="21">
        <f t="shared" si="14"/>
        <v>0.1850035245745335</v>
      </c>
      <c r="J195" s="22">
        <f t="shared" si="14"/>
        <v>1</v>
      </c>
    </row>
    <row r="196" spans="1:10" s="14" customFormat="1" ht="12" hidden="1" outlineLevel="3">
      <c r="A196" s="42">
        <v>38838</v>
      </c>
      <c r="B196" s="13">
        <v>1451483</v>
      </c>
      <c r="C196" s="23">
        <v>663089</v>
      </c>
      <c r="D196" s="23">
        <v>543054</v>
      </c>
      <c r="E196" s="15">
        <f t="shared" si="13"/>
        <v>2657626</v>
      </c>
      <c r="F196" s="16">
        <v>38838</v>
      </c>
      <c r="G196" s="20">
        <f t="shared" si="14"/>
        <v>0.5461577362653737</v>
      </c>
      <c r="H196" s="21">
        <f t="shared" si="14"/>
        <v>0.2495042568066387</v>
      </c>
      <c r="I196" s="21">
        <f t="shared" si="14"/>
        <v>0.20433800692798762</v>
      </c>
      <c r="J196" s="22">
        <f t="shared" si="14"/>
        <v>1</v>
      </c>
    </row>
    <row r="197" spans="1:10" s="14" customFormat="1" ht="12" hidden="1" outlineLevel="3">
      <c r="A197" s="42">
        <v>38869</v>
      </c>
      <c r="B197" s="13">
        <v>1509483</v>
      </c>
      <c r="C197" s="23">
        <v>697843</v>
      </c>
      <c r="D197" s="23">
        <v>512969</v>
      </c>
      <c r="E197" s="15">
        <f t="shared" si="13"/>
        <v>2720295</v>
      </c>
      <c r="F197" s="16">
        <v>38869</v>
      </c>
      <c r="G197" s="20">
        <f t="shared" si="14"/>
        <v>0.5548968034716824</v>
      </c>
      <c r="H197" s="21">
        <f t="shared" si="14"/>
        <v>0.25653210405489113</v>
      </c>
      <c r="I197" s="21">
        <f t="shared" si="14"/>
        <v>0.1885710924734266</v>
      </c>
      <c r="J197" s="22">
        <f t="shared" si="14"/>
        <v>1</v>
      </c>
    </row>
    <row r="198" spans="1:10" s="14" customFormat="1" ht="12" hidden="1" outlineLevel="3">
      <c r="A198" s="42">
        <v>38899</v>
      </c>
      <c r="B198" s="13">
        <v>1467738</v>
      </c>
      <c r="C198" s="23">
        <v>770935</v>
      </c>
      <c r="D198" s="23">
        <v>525023</v>
      </c>
      <c r="E198" s="15">
        <f t="shared" si="13"/>
        <v>2763696</v>
      </c>
      <c r="F198" s="16">
        <v>38899</v>
      </c>
      <c r="G198" s="20">
        <f t="shared" si="14"/>
        <v>0.531077947791653</v>
      </c>
      <c r="H198" s="21">
        <f t="shared" si="14"/>
        <v>0.278950723958062</v>
      </c>
      <c r="I198" s="21">
        <f t="shared" si="14"/>
        <v>0.18997132825028512</v>
      </c>
      <c r="J198" s="22">
        <f t="shared" si="14"/>
        <v>1</v>
      </c>
    </row>
    <row r="199" spans="1:10" s="14" customFormat="1" ht="12" hidden="1" outlineLevel="3">
      <c r="A199" s="42">
        <v>38930</v>
      </c>
      <c r="B199" s="13">
        <v>1390271</v>
      </c>
      <c r="C199" s="23">
        <v>592015</v>
      </c>
      <c r="D199" s="23">
        <v>539142</v>
      </c>
      <c r="E199" s="15">
        <f t="shared" si="13"/>
        <v>2521428</v>
      </c>
      <c r="F199" s="16">
        <v>38930</v>
      </c>
      <c r="G199" s="20">
        <f t="shared" si="14"/>
        <v>0.551382391248134</v>
      </c>
      <c r="H199" s="21">
        <f t="shared" si="14"/>
        <v>0.23479353763026348</v>
      </c>
      <c r="I199" s="21">
        <f t="shared" si="14"/>
        <v>0.2138240711216025</v>
      </c>
      <c r="J199" s="22">
        <f t="shared" si="14"/>
        <v>1</v>
      </c>
    </row>
    <row r="200" spans="1:10" s="14" customFormat="1" ht="12" hidden="1" outlineLevel="3">
      <c r="A200" s="42">
        <v>38961</v>
      </c>
      <c r="B200" s="13">
        <v>1387720</v>
      </c>
      <c r="C200" s="23">
        <v>617834</v>
      </c>
      <c r="D200" s="23">
        <v>522135</v>
      </c>
      <c r="E200" s="15">
        <f t="shared" si="13"/>
        <v>2527689</v>
      </c>
      <c r="F200" s="16">
        <v>38961</v>
      </c>
      <c r="G200" s="20">
        <f t="shared" si="14"/>
        <v>0.5490074134911376</v>
      </c>
      <c r="H200" s="21">
        <f t="shared" si="14"/>
        <v>0.24442643062497008</v>
      </c>
      <c r="I200" s="21">
        <f t="shared" si="14"/>
        <v>0.20656615588389235</v>
      </c>
      <c r="J200" s="22">
        <f t="shared" si="14"/>
        <v>1</v>
      </c>
    </row>
    <row r="201" spans="1:10" s="14" customFormat="1" ht="12" hidden="1" outlineLevel="3">
      <c r="A201" s="42">
        <v>38991</v>
      </c>
      <c r="B201" s="13">
        <v>1807220</v>
      </c>
      <c r="C201" s="23">
        <v>795349</v>
      </c>
      <c r="D201" s="23">
        <v>656684</v>
      </c>
      <c r="E201" s="15">
        <f t="shared" si="13"/>
        <v>3259253</v>
      </c>
      <c r="F201" s="16">
        <v>38991</v>
      </c>
      <c r="G201" s="20">
        <f t="shared" si="14"/>
        <v>0.5544890194164123</v>
      </c>
      <c r="H201" s="21">
        <f t="shared" si="14"/>
        <v>0.24402800273559616</v>
      </c>
      <c r="I201" s="21">
        <f t="shared" si="14"/>
        <v>0.20148297784799155</v>
      </c>
      <c r="J201" s="22">
        <f t="shared" si="14"/>
        <v>1</v>
      </c>
    </row>
    <row r="202" spans="1:10" s="14" customFormat="1" ht="12" hidden="1" outlineLevel="3">
      <c r="A202" s="42">
        <v>39022</v>
      </c>
      <c r="B202" s="13">
        <v>1807065</v>
      </c>
      <c r="C202" s="23">
        <v>797119</v>
      </c>
      <c r="D202" s="23">
        <v>679553</v>
      </c>
      <c r="E202" s="15">
        <f t="shared" si="13"/>
        <v>3283737</v>
      </c>
      <c r="F202" s="16">
        <v>39022</v>
      </c>
      <c r="G202" s="20">
        <f t="shared" si="14"/>
        <v>0.5503074698125946</v>
      </c>
      <c r="H202" s="21">
        <f t="shared" si="14"/>
        <v>0.2427475160160512</v>
      </c>
      <c r="I202" s="21">
        <f t="shared" si="14"/>
        <v>0.20694501417135416</v>
      </c>
      <c r="J202" s="22">
        <f t="shared" si="14"/>
        <v>1</v>
      </c>
    </row>
    <row r="203" spans="1:10" s="14" customFormat="1" ht="12" hidden="1" outlineLevel="3">
      <c r="A203" s="24">
        <v>39052</v>
      </c>
      <c r="B203" s="27">
        <v>1711730</v>
      </c>
      <c r="C203" s="27">
        <v>888832</v>
      </c>
      <c r="D203" s="27">
        <v>696361</v>
      </c>
      <c r="E203" s="28">
        <f t="shared" si="13"/>
        <v>3296923</v>
      </c>
      <c r="F203" s="24">
        <v>39052</v>
      </c>
      <c r="G203" s="29">
        <f t="shared" si="14"/>
        <v>0.5191901661033637</v>
      </c>
      <c r="H203" s="30">
        <f t="shared" si="14"/>
        <v>0.26959440666342527</v>
      </c>
      <c r="I203" s="30">
        <f t="shared" si="14"/>
        <v>0.2112154272332111</v>
      </c>
      <c r="J203" s="31">
        <f t="shared" si="14"/>
        <v>1</v>
      </c>
    </row>
    <row r="204" spans="1:10" s="14" customFormat="1" ht="12" hidden="1" outlineLevel="2" collapsed="1">
      <c r="A204" s="42">
        <v>39083</v>
      </c>
      <c r="B204" s="13">
        <v>2284688</v>
      </c>
      <c r="C204" s="23">
        <v>1044494</v>
      </c>
      <c r="D204" s="23">
        <v>882820</v>
      </c>
      <c r="E204" s="15">
        <f t="shared" si="13"/>
        <v>4212002</v>
      </c>
      <c r="F204" s="16">
        <v>39083</v>
      </c>
      <c r="G204" s="20">
        <f t="shared" si="14"/>
        <v>0.5424232941959667</v>
      </c>
      <c r="H204" s="21">
        <f t="shared" si="14"/>
        <v>0.2479804140643808</v>
      </c>
      <c r="I204" s="21">
        <f t="shared" si="14"/>
        <v>0.20959629173965255</v>
      </c>
      <c r="J204" s="22">
        <f t="shared" si="14"/>
        <v>1</v>
      </c>
    </row>
    <row r="205" spans="1:10" s="14" customFormat="1" ht="12" hidden="1" outlineLevel="3">
      <c r="A205" s="42">
        <v>39114</v>
      </c>
      <c r="B205" s="13">
        <v>1641312</v>
      </c>
      <c r="C205" s="23">
        <v>941453</v>
      </c>
      <c r="D205" s="23">
        <v>658588</v>
      </c>
      <c r="E205" s="15">
        <f t="shared" si="13"/>
        <v>3241353</v>
      </c>
      <c r="F205" s="16">
        <v>39114</v>
      </c>
      <c r="G205" s="20">
        <f t="shared" si="14"/>
        <v>0.5063663229521747</v>
      </c>
      <c r="H205" s="21">
        <f t="shared" si="14"/>
        <v>0.290450623551338</v>
      </c>
      <c r="I205" s="21">
        <f t="shared" si="14"/>
        <v>0.20318305349648744</v>
      </c>
      <c r="J205" s="22">
        <f t="shared" si="14"/>
        <v>1</v>
      </c>
    </row>
    <row r="206" spans="1:10" s="14" customFormat="1" ht="12" hidden="1" outlineLevel="3">
      <c r="A206" s="42">
        <v>39142</v>
      </c>
      <c r="B206" s="13">
        <v>2090253</v>
      </c>
      <c r="C206" s="23">
        <v>922656</v>
      </c>
      <c r="D206" s="23">
        <v>783318</v>
      </c>
      <c r="E206" s="15">
        <f t="shared" si="13"/>
        <v>3796227</v>
      </c>
      <c r="F206" s="16">
        <v>39142</v>
      </c>
      <c r="G206" s="20">
        <f t="shared" si="14"/>
        <v>0.550613279975091</v>
      </c>
      <c r="H206" s="21">
        <f t="shared" si="14"/>
        <v>0.24304552915302483</v>
      </c>
      <c r="I206" s="21">
        <f t="shared" si="14"/>
        <v>0.2063411908718841</v>
      </c>
      <c r="J206" s="22">
        <f t="shared" si="14"/>
        <v>1</v>
      </c>
    </row>
    <row r="207" spans="1:10" s="14" customFormat="1" ht="12" hidden="1" outlineLevel="3">
      <c r="A207" s="42">
        <v>39173</v>
      </c>
      <c r="B207" s="13">
        <v>1923780</v>
      </c>
      <c r="C207" s="23">
        <v>895154</v>
      </c>
      <c r="D207" s="23">
        <v>747315</v>
      </c>
      <c r="E207" s="15">
        <f t="shared" si="13"/>
        <v>3566249</v>
      </c>
      <c r="F207" s="16">
        <v>39173</v>
      </c>
      <c r="G207" s="20">
        <f t="shared" si="14"/>
        <v>0.5394407401165763</v>
      </c>
      <c r="H207" s="21">
        <f t="shared" si="14"/>
        <v>0.2510071506504453</v>
      </c>
      <c r="I207" s="21">
        <f t="shared" si="14"/>
        <v>0.2095521092329784</v>
      </c>
      <c r="J207" s="22">
        <f t="shared" si="14"/>
        <v>1</v>
      </c>
    </row>
    <row r="208" spans="1:10" s="14" customFormat="1" ht="12" hidden="1" outlineLevel="3">
      <c r="A208" s="42">
        <v>39203</v>
      </c>
      <c r="B208" s="13">
        <v>2170305</v>
      </c>
      <c r="C208" s="23">
        <v>1035146</v>
      </c>
      <c r="D208" s="23">
        <v>827784</v>
      </c>
      <c r="E208" s="15">
        <f t="shared" si="13"/>
        <v>4033235</v>
      </c>
      <c r="F208" s="16">
        <v>39203</v>
      </c>
      <c r="G208" s="20">
        <f t="shared" si="14"/>
        <v>0.5381052678557039</v>
      </c>
      <c r="H208" s="21">
        <f t="shared" si="14"/>
        <v>0.256654025862614</v>
      </c>
      <c r="I208" s="21">
        <f t="shared" si="14"/>
        <v>0.20524070628168206</v>
      </c>
      <c r="J208" s="22">
        <f t="shared" si="14"/>
        <v>1</v>
      </c>
    </row>
    <row r="209" spans="1:10" s="14" customFormat="1" ht="12" hidden="1" outlineLevel="3">
      <c r="A209" s="42">
        <v>39234</v>
      </c>
      <c r="B209" s="13">
        <v>2179973</v>
      </c>
      <c r="C209" s="23">
        <v>1076563</v>
      </c>
      <c r="D209" s="23">
        <v>861763</v>
      </c>
      <c r="E209" s="15">
        <f t="shared" si="13"/>
        <v>4118299</v>
      </c>
      <c r="F209" s="16">
        <v>39234</v>
      </c>
      <c r="G209" s="20">
        <f t="shared" si="14"/>
        <v>0.5293382049239261</v>
      </c>
      <c r="H209" s="21">
        <f t="shared" si="14"/>
        <v>0.26140962567312376</v>
      </c>
      <c r="I209" s="21">
        <f t="shared" si="14"/>
        <v>0.2092521694029501</v>
      </c>
      <c r="J209" s="22">
        <f t="shared" si="14"/>
        <v>1</v>
      </c>
    </row>
    <row r="210" spans="1:10" s="14" customFormat="1" ht="12" hidden="1" outlineLevel="3">
      <c r="A210" s="42">
        <v>39264</v>
      </c>
      <c r="B210" s="13">
        <v>2306857</v>
      </c>
      <c r="C210" s="23">
        <v>1127731</v>
      </c>
      <c r="D210" s="23">
        <v>949267</v>
      </c>
      <c r="E210" s="15">
        <f t="shared" si="13"/>
        <v>4383855</v>
      </c>
      <c r="F210" s="16">
        <v>39264</v>
      </c>
      <c r="G210" s="20">
        <f t="shared" si="14"/>
        <v>0.5262165377276392</v>
      </c>
      <c r="H210" s="21">
        <f t="shared" si="14"/>
        <v>0.257246418962306</v>
      </c>
      <c r="I210" s="21">
        <f t="shared" si="14"/>
        <v>0.21653704331005474</v>
      </c>
      <c r="J210" s="22">
        <f t="shared" si="14"/>
        <v>1</v>
      </c>
    </row>
    <row r="211" spans="1:10" s="14" customFormat="1" ht="12" hidden="1" outlineLevel="3">
      <c r="A211" s="42">
        <v>39295</v>
      </c>
      <c r="B211" s="13">
        <v>1918134</v>
      </c>
      <c r="C211" s="23">
        <v>769989</v>
      </c>
      <c r="D211" s="23">
        <v>949267</v>
      </c>
      <c r="E211" s="15">
        <f t="shared" si="13"/>
        <v>3637390</v>
      </c>
      <c r="F211" s="16">
        <v>39295</v>
      </c>
      <c r="G211" s="20">
        <f t="shared" si="14"/>
        <v>0.5273380088470029</v>
      </c>
      <c r="H211" s="21">
        <f t="shared" si="14"/>
        <v>0.21168722628038236</v>
      </c>
      <c r="I211" s="21">
        <f t="shared" si="14"/>
        <v>0.26097476487261473</v>
      </c>
      <c r="J211" s="22">
        <f t="shared" si="14"/>
        <v>1</v>
      </c>
    </row>
    <row r="212" spans="1:10" s="14" customFormat="1" ht="12" hidden="1" outlineLevel="3">
      <c r="A212" s="42">
        <v>39326</v>
      </c>
      <c r="B212" s="13">
        <v>1877647</v>
      </c>
      <c r="C212" s="23">
        <v>882463</v>
      </c>
      <c r="D212" s="23">
        <v>792368</v>
      </c>
      <c r="E212" s="15">
        <f t="shared" si="13"/>
        <v>3552478</v>
      </c>
      <c r="F212" s="16">
        <v>39326</v>
      </c>
      <c r="G212" s="20">
        <f t="shared" si="14"/>
        <v>0.5285457080944626</v>
      </c>
      <c r="H212" s="21">
        <f t="shared" si="14"/>
        <v>0.24840773116680806</v>
      </c>
      <c r="I212" s="21">
        <f t="shared" si="14"/>
        <v>0.22304656073872942</v>
      </c>
      <c r="J212" s="22">
        <f t="shared" si="14"/>
        <v>1</v>
      </c>
    </row>
    <row r="213" spans="1:10" s="14" customFormat="1" ht="12" hidden="1" outlineLevel="3">
      <c r="A213" s="42">
        <v>39356</v>
      </c>
      <c r="B213" s="13">
        <v>2646231</v>
      </c>
      <c r="C213" s="23">
        <v>1157206</v>
      </c>
      <c r="D213" s="23">
        <v>1072494</v>
      </c>
      <c r="E213" s="15">
        <f t="shared" si="13"/>
        <v>4875931</v>
      </c>
      <c r="F213" s="16">
        <v>39356</v>
      </c>
      <c r="G213" s="20">
        <f t="shared" si="14"/>
        <v>0.5427129711228481</v>
      </c>
      <c r="H213" s="21">
        <f t="shared" si="14"/>
        <v>0.23733026574822327</v>
      </c>
      <c r="I213" s="21">
        <f t="shared" si="14"/>
        <v>0.21995676312892862</v>
      </c>
      <c r="J213" s="22">
        <f t="shared" si="14"/>
        <v>1</v>
      </c>
    </row>
    <row r="214" spans="1:10" s="14" customFormat="1" ht="12" hidden="1" outlineLevel="3">
      <c r="A214" s="42">
        <v>39387</v>
      </c>
      <c r="B214" s="13">
        <v>2061873</v>
      </c>
      <c r="C214" s="23">
        <v>962533</v>
      </c>
      <c r="D214" s="23">
        <v>831989</v>
      </c>
      <c r="E214" s="15">
        <f t="shared" si="13"/>
        <v>3856395</v>
      </c>
      <c r="F214" s="16">
        <v>39387</v>
      </c>
      <c r="G214" s="20">
        <f t="shared" si="14"/>
        <v>0.5346633319460273</v>
      </c>
      <c r="H214" s="21">
        <f t="shared" si="14"/>
        <v>0.24959398609322955</v>
      </c>
      <c r="I214" s="21">
        <f t="shared" si="14"/>
        <v>0.21574268196074312</v>
      </c>
      <c r="J214" s="22">
        <f t="shared" si="14"/>
        <v>1</v>
      </c>
    </row>
    <row r="215" spans="1:10" s="14" customFormat="1" ht="12" hidden="1" outlineLevel="3">
      <c r="A215" s="44">
        <v>39417</v>
      </c>
      <c r="B215" s="25">
        <v>3006633</v>
      </c>
      <c r="C215" s="27">
        <v>1381993</v>
      </c>
      <c r="D215" s="27">
        <v>1267247</v>
      </c>
      <c r="E215" s="33">
        <f t="shared" si="13"/>
        <v>5655873</v>
      </c>
      <c r="F215" s="24">
        <v>39417</v>
      </c>
      <c r="G215" s="30">
        <f t="shared" si="14"/>
        <v>0.5315948572395455</v>
      </c>
      <c r="H215" s="30">
        <f t="shared" si="14"/>
        <v>0.24434654031305159</v>
      </c>
      <c r="I215" s="30">
        <f t="shared" si="14"/>
        <v>0.22405860244740292</v>
      </c>
      <c r="J215" s="31">
        <f t="shared" si="14"/>
        <v>1</v>
      </c>
    </row>
    <row r="216" spans="1:10" s="14" customFormat="1" ht="12" hidden="1" outlineLevel="2" collapsed="1">
      <c r="A216" s="12">
        <v>39448</v>
      </c>
      <c r="B216" s="13">
        <v>1993211</v>
      </c>
      <c r="C216" s="23">
        <v>981327</v>
      </c>
      <c r="D216" s="23">
        <v>798649</v>
      </c>
      <c r="E216" s="34">
        <f t="shared" si="13"/>
        <v>3773187</v>
      </c>
      <c r="F216" s="16">
        <v>39448</v>
      </c>
      <c r="G216" s="21">
        <f t="shared" si="14"/>
        <v>0.5282566170189815</v>
      </c>
      <c r="H216" s="21">
        <f t="shared" si="14"/>
        <v>0.2600790790384892</v>
      </c>
      <c r="I216" s="21">
        <f t="shared" si="14"/>
        <v>0.21166430394252922</v>
      </c>
      <c r="J216" s="22">
        <f t="shared" si="14"/>
        <v>1</v>
      </c>
    </row>
    <row r="217" spans="1:10" s="14" customFormat="1" ht="12" hidden="1" outlineLevel="3">
      <c r="A217" s="12">
        <v>39479</v>
      </c>
      <c r="B217" s="13">
        <v>2537373</v>
      </c>
      <c r="C217" s="23">
        <v>1238357</v>
      </c>
      <c r="D217" s="23">
        <v>1155289</v>
      </c>
      <c r="E217" s="15">
        <f t="shared" si="13"/>
        <v>4931019</v>
      </c>
      <c r="F217" s="16">
        <v>39479</v>
      </c>
      <c r="G217" s="20">
        <f t="shared" si="14"/>
        <v>0.5145737625427929</v>
      </c>
      <c r="H217" s="21">
        <f t="shared" si="14"/>
        <v>0.2511361241966417</v>
      </c>
      <c r="I217" s="21">
        <f t="shared" si="14"/>
        <v>0.23429011326056542</v>
      </c>
      <c r="J217" s="22">
        <f t="shared" si="14"/>
        <v>1</v>
      </c>
    </row>
    <row r="218" spans="1:10" s="14" customFormat="1" ht="12" hidden="1" outlineLevel="3">
      <c r="A218" s="12">
        <v>39508</v>
      </c>
      <c r="B218" s="13">
        <v>3011762</v>
      </c>
      <c r="C218" s="23">
        <v>1465864</v>
      </c>
      <c r="D218" s="23">
        <v>1228175</v>
      </c>
      <c r="E218" s="15">
        <f t="shared" si="13"/>
        <v>5705801</v>
      </c>
      <c r="F218" s="16">
        <v>39508</v>
      </c>
      <c r="G218" s="20">
        <f t="shared" si="14"/>
        <v>0.5278421031508109</v>
      </c>
      <c r="H218" s="21">
        <f t="shared" si="14"/>
        <v>0.2569076629205961</v>
      </c>
      <c r="I218" s="21">
        <f t="shared" si="14"/>
        <v>0.21525023392859302</v>
      </c>
      <c r="J218" s="22">
        <f t="shared" si="14"/>
        <v>1</v>
      </c>
    </row>
    <row r="219" spans="1:10" s="14" customFormat="1" ht="12" hidden="1" outlineLevel="3">
      <c r="A219" s="12">
        <v>39539</v>
      </c>
      <c r="B219" s="13">
        <v>3059949</v>
      </c>
      <c r="C219" s="23">
        <v>1408638</v>
      </c>
      <c r="D219" s="23">
        <v>1256678</v>
      </c>
      <c r="E219" s="15">
        <f t="shared" si="13"/>
        <v>5725265</v>
      </c>
      <c r="F219" s="16">
        <v>39539</v>
      </c>
      <c r="G219" s="20">
        <f t="shared" si="14"/>
        <v>0.5344641689074654</v>
      </c>
      <c r="H219" s="21">
        <f t="shared" si="14"/>
        <v>0.24603891697589544</v>
      </c>
      <c r="I219" s="21">
        <f t="shared" si="14"/>
        <v>0.21949691411663913</v>
      </c>
      <c r="J219" s="22">
        <f t="shared" si="14"/>
        <v>1</v>
      </c>
    </row>
    <row r="220" spans="1:10" s="14" customFormat="1" ht="12" hidden="1" outlineLevel="3">
      <c r="A220" s="12">
        <v>39569</v>
      </c>
      <c r="B220" s="13">
        <v>2483754</v>
      </c>
      <c r="C220" s="23">
        <v>1304979</v>
      </c>
      <c r="D220" s="23">
        <v>1008234</v>
      </c>
      <c r="E220" s="15">
        <f t="shared" si="13"/>
        <v>4796967</v>
      </c>
      <c r="F220" s="16">
        <v>39569</v>
      </c>
      <c r="G220" s="20">
        <f t="shared" si="14"/>
        <v>0.5177759196592346</v>
      </c>
      <c r="H220" s="21">
        <f t="shared" si="14"/>
        <v>0.27204252186850564</v>
      </c>
      <c r="I220" s="21">
        <f t="shared" si="14"/>
        <v>0.21018155847225967</v>
      </c>
      <c r="J220" s="22">
        <f t="shared" si="14"/>
        <v>1</v>
      </c>
    </row>
    <row r="221" spans="1:10" s="14" customFormat="1" ht="12" hidden="1" outlineLevel="3">
      <c r="A221" s="12">
        <v>39600</v>
      </c>
      <c r="B221" s="13">
        <v>3024440</v>
      </c>
      <c r="C221" s="23">
        <v>1567254</v>
      </c>
      <c r="D221" s="23">
        <v>1293010</v>
      </c>
      <c r="E221" s="15">
        <f t="shared" si="13"/>
        <v>5884704</v>
      </c>
      <c r="F221" s="16">
        <v>39600</v>
      </c>
      <c r="G221" s="20">
        <f t="shared" si="14"/>
        <v>0.5139493847099191</v>
      </c>
      <c r="H221" s="21">
        <f t="shared" si="14"/>
        <v>0.26632673453074274</v>
      </c>
      <c r="I221" s="21">
        <f t="shared" si="14"/>
        <v>0.2197238807593381</v>
      </c>
      <c r="J221" s="22">
        <f t="shared" si="14"/>
        <v>1</v>
      </c>
    </row>
    <row r="222" spans="1:10" s="14" customFormat="1" ht="12" hidden="1" outlineLevel="3">
      <c r="A222" s="12">
        <v>39630</v>
      </c>
      <c r="B222" s="13">
        <v>3191769</v>
      </c>
      <c r="C222" s="23">
        <v>1725391</v>
      </c>
      <c r="D222" s="23">
        <v>1257856</v>
      </c>
      <c r="E222" s="15">
        <f t="shared" si="13"/>
        <v>6175016</v>
      </c>
      <c r="F222" s="16">
        <v>39630</v>
      </c>
      <c r="G222" s="20">
        <f t="shared" si="14"/>
        <v>0.5168843287207677</v>
      </c>
      <c r="H222" s="21">
        <f t="shared" si="14"/>
        <v>0.2794148225688808</v>
      </c>
      <c r="I222" s="21">
        <f t="shared" si="14"/>
        <v>0.20370084871035152</v>
      </c>
      <c r="J222" s="22">
        <f t="shared" si="14"/>
        <v>1</v>
      </c>
    </row>
    <row r="223" spans="1:10" s="14" customFormat="1" ht="12" hidden="1" outlineLevel="3">
      <c r="A223" s="12">
        <v>39661</v>
      </c>
      <c r="B223" s="13">
        <v>2477550</v>
      </c>
      <c r="C223" s="23">
        <v>1288938</v>
      </c>
      <c r="D223" s="23">
        <v>1117801</v>
      </c>
      <c r="E223" s="15">
        <f t="shared" si="13"/>
        <v>4884289</v>
      </c>
      <c r="F223" s="16">
        <v>39661</v>
      </c>
      <c r="G223" s="20">
        <f t="shared" si="14"/>
        <v>0.5072488544392029</v>
      </c>
      <c r="H223" s="21">
        <f t="shared" si="14"/>
        <v>0.2638947040193568</v>
      </c>
      <c r="I223" s="21">
        <f t="shared" si="14"/>
        <v>0.22885644154144033</v>
      </c>
      <c r="J223" s="22">
        <f t="shared" si="14"/>
        <v>1</v>
      </c>
    </row>
    <row r="224" spans="1:10" s="14" customFormat="1" ht="12" hidden="1" outlineLevel="3">
      <c r="A224" s="12">
        <v>39692</v>
      </c>
      <c r="B224" s="13">
        <v>2485708</v>
      </c>
      <c r="C224" s="23">
        <v>1211576</v>
      </c>
      <c r="D224" s="23">
        <v>1163470</v>
      </c>
      <c r="E224" s="15">
        <f t="shared" si="13"/>
        <v>4860754</v>
      </c>
      <c r="F224" s="16">
        <v>39692</v>
      </c>
      <c r="G224" s="20">
        <f t="shared" si="14"/>
        <v>0.5113832133862359</v>
      </c>
      <c r="H224" s="21">
        <f t="shared" si="14"/>
        <v>0.2492568025454487</v>
      </c>
      <c r="I224" s="21">
        <f t="shared" si="14"/>
        <v>0.23935998406831532</v>
      </c>
      <c r="J224" s="22">
        <f t="shared" si="14"/>
        <v>1</v>
      </c>
    </row>
    <row r="225" spans="1:10" s="14" customFormat="1" ht="12" hidden="1" outlineLevel="3">
      <c r="A225" s="12">
        <v>39722</v>
      </c>
      <c r="B225" s="13">
        <v>3018363</v>
      </c>
      <c r="C225" s="23">
        <v>1310249</v>
      </c>
      <c r="D225" s="23">
        <v>1528439</v>
      </c>
      <c r="E225" s="15">
        <f t="shared" si="13"/>
        <v>5857051</v>
      </c>
      <c r="F225" s="16">
        <v>39722</v>
      </c>
      <c r="G225" s="20">
        <f aca="true" t="shared" si="15" ref="G225:J256">B225/$E225</f>
        <v>0.5153383503063231</v>
      </c>
      <c r="H225" s="21">
        <f t="shared" si="15"/>
        <v>0.22370455712268852</v>
      </c>
      <c r="I225" s="21">
        <f t="shared" si="15"/>
        <v>0.26095709257098837</v>
      </c>
      <c r="J225" s="22">
        <f t="shared" si="15"/>
        <v>1</v>
      </c>
    </row>
    <row r="226" spans="1:10" s="14" customFormat="1" ht="12" hidden="1" outlineLevel="3">
      <c r="A226" s="12">
        <v>39753</v>
      </c>
      <c r="B226" s="13">
        <v>2892918</v>
      </c>
      <c r="C226" s="23">
        <v>1448711</v>
      </c>
      <c r="D226" s="23">
        <v>1348179</v>
      </c>
      <c r="E226" s="15">
        <f aca="true" t="shared" si="16" ref="E226:E292">SUM(B226:D226)</f>
        <v>5689808</v>
      </c>
      <c r="F226" s="16">
        <v>39753</v>
      </c>
      <c r="G226" s="20">
        <f t="shared" si="15"/>
        <v>0.508438597576579</v>
      </c>
      <c r="H226" s="21">
        <f t="shared" si="15"/>
        <v>0.2546150942175905</v>
      </c>
      <c r="I226" s="21">
        <f t="shared" si="15"/>
        <v>0.23694630820583049</v>
      </c>
      <c r="J226" s="22">
        <f t="shared" si="15"/>
        <v>1</v>
      </c>
    </row>
    <row r="227" spans="1:10" s="14" customFormat="1" ht="12" hidden="1" outlineLevel="3">
      <c r="A227" s="32">
        <v>39783</v>
      </c>
      <c r="B227" s="25">
        <v>3588900</v>
      </c>
      <c r="C227" s="27">
        <v>1716711</v>
      </c>
      <c r="D227" s="27">
        <v>1564894</v>
      </c>
      <c r="E227" s="28">
        <f t="shared" si="16"/>
        <v>6870505</v>
      </c>
      <c r="F227" s="24">
        <v>39783</v>
      </c>
      <c r="G227" s="29">
        <f t="shared" si="15"/>
        <v>0.5223633488368031</v>
      </c>
      <c r="H227" s="30">
        <f t="shared" si="15"/>
        <v>0.24986678562929507</v>
      </c>
      <c r="I227" s="30">
        <f t="shared" si="15"/>
        <v>0.2277698655339018</v>
      </c>
      <c r="J227" s="31">
        <f t="shared" si="15"/>
        <v>1</v>
      </c>
    </row>
    <row r="228" spans="1:10" s="14" customFormat="1" ht="12" hidden="1" outlineLevel="2" collapsed="1">
      <c r="A228" s="42">
        <v>39814</v>
      </c>
      <c r="B228" s="13">
        <v>2537856</v>
      </c>
      <c r="C228" s="23">
        <v>1280326</v>
      </c>
      <c r="D228" s="23">
        <v>1236161</v>
      </c>
      <c r="E228" s="15">
        <f t="shared" si="16"/>
        <v>5054343</v>
      </c>
      <c r="F228" s="16">
        <v>39814</v>
      </c>
      <c r="G228" s="20">
        <f t="shared" si="15"/>
        <v>0.5021139245991022</v>
      </c>
      <c r="H228" s="21">
        <f t="shared" si="15"/>
        <v>0.25331205262484163</v>
      </c>
      <c r="I228" s="21">
        <f t="shared" si="15"/>
        <v>0.24457402277605617</v>
      </c>
      <c r="J228" s="22">
        <f t="shared" si="15"/>
        <v>1</v>
      </c>
    </row>
    <row r="229" spans="1:10" s="14" customFormat="1" ht="12" hidden="1" outlineLevel="3">
      <c r="A229" s="12">
        <v>39845</v>
      </c>
      <c r="B229" s="13">
        <v>3210265</v>
      </c>
      <c r="C229" s="23">
        <v>1635950</v>
      </c>
      <c r="D229" s="23">
        <v>1447714</v>
      </c>
      <c r="E229" s="15">
        <f t="shared" si="16"/>
        <v>6293929</v>
      </c>
      <c r="F229" s="16">
        <v>39845</v>
      </c>
      <c r="G229" s="20">
        <f t="shared" si="15"/>
        <v>0.5100573902247706</v>
      </c>
      <c r="H229" s="21">
        <f t="shared" si="15"/>
        <v>0.2599250801844126</v>
      </c>
      <c r="I229" s="21">
        <f t="shared" si="15"/>
        <v>0.2300175295908168</v>
      </c>
      <c r="J229" s="22">
        <f t="shared" si="15"/>
        <v>1</v>
      </c>
    </row>
    <row r="230" spans="1:10" s="14" customFormat="1" ht="12" hidden="1" outlineLevel="3">
      <c r="A230" s="12">
        <v>39873</v>
      </c>
      <c r="B230" s="13">
        <v>3125129</v>
      </c>
      <c r="C230" s="23">
        <v>1740889</v>
      </c>
      <c r="D230" s="23">
        <v>1480240</v>
      </c>
      <c r="E230" s="15">
        <f t="shared" si="16"/>
        <v>6346258</v>
      </c>
      <c r="F230" s="16">
        <v>39873</v>
      </c>
      <c r="G230" s="20">
        <f t="shared" si="15"/>
        <v>0.49243648776964316</v>
      </c>
      <c r="H230" s="21">
        <f t="shared" si="15"/>
        <v>0.2743174008998689</v>
      </c>
      <c r="I230" s="21">
        <f t="shared" si="15"/>
        <v>0.23324611133048798</v>
      </c>
      <c r="J230" s="22">
        <f t="shared" si="15"/>
        <v>1</v>
      </c>
    </row>
    <row r="231" spans="1:10" s="14" customFormat="1" ht="12" hidden="1" outlineLevel="3">
      <c r="A231" s="12">
        <v>39904</v>
      </c>
      <c r="B231" s="13">
        <v>3725552</v>
      </c>
      <c r="C231" s="23">
        <v>1674068</v>
      </c>
      <c r="D231" s="23">
        <v>1584721</v>
      </c>
      <c r="E231" s="15">
        <f t="shared" si="16"/>
        <v>6984341</v>
      </c>
      <c r="F231" s="16">
        <v>39904</v>
      </c>
      <c r="G231" s="20">
        <f t="shared" si="15"/>
        <v>0.5334149635591962</v>
      </c>
      <c r="H231" s="21">
        <f t="shared" si="15"/>
        <v>0.23968875517389543</v>
      </c>
      <c r="I231" s="21">
        <f t="shared" si="15"/>
        <v>0.22689628126690836</v>
      </c>
      <c r="J231" s="22">
        <f t="shared" si="15"/>
        <v>1</v>
      </c>
    </row>
    <row r="232" spans="1:10" s="14" customFormat="1" ht="12" hidden="1" outlineLevel="3">
      <c r="A232" s="12">
        <v>39934</v>
      </c>
      <c r="B232" s="13">
        <v>3135487</v>
      </c>
      <c r="C232" s="23">
        <v>1621409</v>
      </c>
      <c r="D232" s="23">
        <v>1430569</v>
      </c>
      <c r="E232" s="15">
        <f t="shared" si="16"/>
        <v>6187465</v>
      </c>
      <c r="F232" s="16">
        <v>39934</v>
      </c>
      <c r="G232" s="20">
        <f t="shared" si="15"/>
        <v>0.5067482401920658</v>
      </c>
      <c r="H232" s="21">
        <f t="shared" si="15"/>
        <v>0.26204738127811633</v>
      </c>
      <c r="I232" s="21">
        <f t="shared" si="15"/>
        <v>0.23120437852981796</v>
      </c>
      <c r="J232" s="22">
        <f t="shared" si="15"/>
        <v>1</v>
      </c>
    </row>
    <row r="233" spans="1:10" s="14" customFormat="1" ht="12" hidden="1" outlineLevel="3">
      <c r="A233" s="12">
        <v>39965</v>
      </c>
      <c r="B233" s="13">
        <v>3647219</v>
      </c>
      <c r="C233" s="23">
        <v>1757041</v>
      </c>
      <c r="D233" s="23">
        <v>1632582</v>
      </c>
      <c r="E233" s="15">
        <f t="shared" si="16"/>
        <v>7036842</v>
      </c>
      <c r="F233" s="16">
        <v>39965</v>
      </c>
      <c r="G233" s="20">
        <f t="shared" si="15"/>
        <v>0.5183033809768643</v>
      </c>
      <c r="H233" s="21">
        <f t="shared" si="15"/>
        <v>0.24969169408663716</v>
      </c>
      <c r="I233" s="21">
        <f t="shared" si="15"/>
        <v>0.2320049249364985</v>
      </c>
      <c r="J233" s="22">
        <f t="shared" si="15"/>
        <v>1</v>
      </c>
    </row>
    <row r="234" spans="1:10" s="14" customFormat="1" ht="12" hidden="1" outlineLevel="3">
      <c r="A234" s="12">
        <v>39995</v>
      </c>
      <c r="B234" s="13">
        <v>3934735</v>
      </c>
      <c r="C234" s="23">
        <v>1819576</v>
      </c>
      <c r="D234" s="23">
        <v>1475658</v>
      </c>
      <c r="E234" s="15">
        <f t="shared" si="16"/>
        <v>7229969</v>
      </c>
      <c r="F234" s="16">
        <v>39995</v>
      </c>
      <c r="G234" s="20">
        <f t="shared" si="15"/>
        <v>0.5442257082983344</v>
      </c>
      <c r="H234" s="21">
        <f t="shared" si="15"/>
        <v>0.2516713418826554</v>
      </c>
      <c r="I234" s="21">
        <f t="shared" si="15"/>
        <v>0.20410294981901028</v>
      </c>
      <c r="J234" s="22">
        <f t="shared" si="15"/>
        <v>1</v>
      </c>
    </row>
    <row r="235" spans="1:10" s="14" customFormat="1" ht="12" hidden="1" outlineLevel="3">
      <c r="A235" s="12">
        <v>40026</v>
      </c>
      <c r="B235" s="13">
        <v>2817623</v>
      </c>
      <c r="C235" s="23">
        <v>1510731</v>
      </c>
      <c r="D235" s="23">
        <v>1405832</v>
      </c>
      <c r="E235" s="15">
        <f t="shared" si="16"/>
        <v>5734186</v>
      </c>
      <c r="F235" s="16">
        <v>40026</v>
      </c>
      <c r="G235" s="20">
        <f t="shared" si="15"/>
        <v>0.4913727946739084</v>
      </c>
      <c r="H235" s="21">
        <f t="shared" si="15"/>
        <v>0.2634604109458605</v>
      </c>
      <c r="I235" s="21">
        <f t="shared" si="15"/>
        <v>0.24516679438023112</v>
      </c>
      <c r="J235" s="22">
        <f t="shared" si="15"/>
        <v>1</v>
      </c>
    </row>
    <row r="236" spans="1:10" s="14" customFormat="1" ht="12" hidden="1" outlineLevel="3">
      <c r="A236" s="12">
        <v>40057</v>
      </c>
      <c r="B236" s="13">
        <v>3295485</v>
      </c>
      <c r="C236" s="23">
        <v>1645475</v>
      </c>
      <c r="D236" s="23">
        <v>1552812</v>
      </c>
      <c r="E236" s="15">
        <f t="shared" si="16"/>
        <v>6493772</v>
      </c>
      <c r="F236" s="16">
        <v>40057</v>
      </c>
      <c r="G236" s="20">
        <f t="shared" si="15"/>
        <v>0.5074839399966614</v>
      </c>
      <c r="H236" s="21">
        <f t="shared" si="15"/>
        <v>0.2533927892756321</v>
      </c>
      <c r="I236" s="21">
        <f t="shared" si="15"/>
        <v>0.23912327072770648</v>
      </c>
      <c r="J236" s="22">
        <f t="shared" si="15"/>
        <v>1</v>
      </c>
    </row>
    <row r="237" spans="1:10" s="14" customFormat="1" ht="12" hidden="1" outlineLevel="3">
      <c r="A237" s="12">
        <v>40087</v>
      </c>
      <c r="B237" s="13">
        <v>3760391</v>
      </c>
      <c r="C237" s="23">
        <v>1799900</v>
      </c>
      <c r="D237" s="23">
        <v>1636414</v>
      </c>
      <c r="E237" s="15">
        <f t="shared" si="16"/>
        <v>7196705</v>
      </c>
      <c r="F237" s="16">
        <v>40087</v>
      </c>
      <c r="G237" s="20">
        <f t="shared" si="15"/>
        <v>0.5225156512598473</v>
      </c>
      <c r="H237" s="21">
        <f t="shared" si="15"/>
        <v>0.25010056685663784</v>
      </c>
      <c r="I237" s="21">
        <f t="shared" si="15"/>
        <v>0.22738378188351474</v>
      </c>
      <c r="J237" s="22">
        <f t="shared" si="15"/>
        <v>1</v>
      </c>
    </row>
    <row r="238" spans="1:10" s="14" customFormat="1" ht="12" hidden="1" outlineLevel="3">
      <c r="A238" s="12">
        <v>40118</v>
      </c>
      <c r="B238" s="13">
        <v>3497853</v>
      </c>
      <c r="C238" s="23">
        <v>1965924</v>
      </c>
      <c r="D238" s="23">
        <v>1590628</v>
      </c>
      <c r="E238" s="15">
        <f t="shared" si="16"/>
        <v>7054405</v>
      </c>
      <c r="F238" s="16">
        <v>40118</v>
      </c>
      <c r="G238" s="20">
        <f t="shared" si="15"/>
        <v>0.49583954989825507</v>
      </c>
      <c r="H238" s="21">
        <f t="shared" si="15"/>
        <v>0.278680342282588</v>
      </c>
      <c r="I238" s="21">
        <f t="shared" si="15"/>
        <v>0.22548010781915698</v>
      </c>
      <c r="J238" s="22">
        <f t="shared" si="15"/>
        <v>1</v>
      </c>
    </row>
    <row r="239" spans="1:10" s="14" customFormat="1" ht="12" hidden="1" outlineLevel="3">
      <c r="A239" s="32">
        <v>40148</v>
      </c>
      <c r="B239" s="25">
        <v>3594644</v>
      </c>
      <c r="C239" s="27">
        <v>2147452</v>
      </c>
      <c r="D239" s="27">
        <v>1554640</v>
      </c>
      <c r="E239" s="28">
        <f>SUM(B239:D239)</f>
        <v>7296736</v>
      </c>
      <c r="F239" s="24">
        <v>40148</v>
      </c>
      <c r="G239" s="29">
        <f t="shared" si="15"/>
        <v>0.4926372558908531</v>
      </c>
      <c r="H239" s="30">
        <f t="shared" si="15"/>
        <v>0.29430309661744647</v>
      </c>
      <c r="I239" s="30">
        <f t="shared" si="15"/>
        <v>0.2130596474917004</v>
      </c>
      <c r="J239" s="31">
        <f t="shared" si="15"/>
        <v>1</v>
      </c>
    </row>
    <row r="240" spans="1:10" s="14" customFormat="1" ht="12" hidden="1" outlineLevel="2" collapsed="1">
      <c r="A240" s="42">
        <v>40179</v>
      </c>
      <c r="B240" s="13">
        <v>3489724</v>
      </c>
      <c r="C240" s="23">
        <v>1951218</v>
      </c>
      <c r="D240" s="23">
        <v>1653120</v>
      </c>
      <c r="E240" s="15">
        <f>SUM(B240:D240)</f>
        <v>7094062</v>
      </c>
      <c r="F240" s="16">
        <v>40179</v>
      </c>
      <c r="G240" s="20">
        <f t="shared" si="15"/>
        <v>0.49192183547310414</v>
      </c>
      <c r="H240" s="21">
        <f t="shared" si="15"/>
        <v>0.27504947095190313</v>
      </c>
      <c r="I240" s="21">
        <f t="shared" si="15"/>
        <v>0.23302869357499273</v>
      </c>
      <c r="J240" s="22">
        <f t="shared" si="15"/>
        <v>1</v>
      </c>
    </row>
    <row r="241" spans="1:10" s="14" customFormat="1" ht="12" hidden="1" outlineLevel="3">
      <c r="A241" s="12">
        <v>40210</v>
      </c>
      <c r="B241" s="13">
        <v>3587146</v>
      </c>
      <c r="C241" s="23">
        <v>1962915</v>
      </c>
      <c r="D241" s="23">
        <v>1510425</v>
      </c>
      <c r="E241" s="15">
        <f t="shared" si="16"/>
        <v>7060486</v>
      </c>
      <c r="F241" s="16">
        <v>40210</v>
      </c>
      <c r="G241" s="20">
        <f t="shared" si="15"/>
        <v>0.5080593602196789</v>
      </c>
      <c r="H241" s="21">
        <f t="shared" si="15"/>
        <v>0.2780141480345687</v>
      </c>
      <c r="I241" s="21">
        <f t="shared" si="15"/>
        <v>0.21392649174575235</v>
      </c>
      <c r="J241" s="22">
        <f t="shared" si="15"/>
        <v>1</v>
      </c>
    </row>
    <row r="242" spans="1:10" s="14" customFormat="1" ht="12" hidden="1" outlineLevel="3">
      <c r="A242" s="12">
        <v>40238</v>
      </c>
      <c r="B242" s="13">
        <v>4357417</v>
      </c>
      <c r="C242" s="23">
        <v>2350360</v>
      </c>
      <c r="D242" s="23">
        <v>1857904</v>
      </c>
      <c r="E242" s="15">
        <f t="shared" si="16"/>
        <v>8565681</v>
      </c>
      <c r="F242" s="16">
        <v>40238</v>
      </c>
      <c r="G242" s="20">
        <f t="shared" si="15"/>
        <v>0.5087064297631444</v>
      </c>
      <c r="H242" s="21">
        <f t="shared" si="15"/>
        <v>0.2743926606652758</v>
      </c>
      <c r="I242" s="21">
        <f t="shared" si="15"/>
        <v>0.2169009095715799</v>
      </c>
      <c r="J242" s="22">
        <f t="shared" si="15"/>
        <v>1</v>
      </c>
    </row>
    <row r="243" spans="1:10" s="14" customFormat="1" ht="12" hidden="1" outlineLevel="3">
      <c r="A243" s="12">
        <v>40269</v>
      </c>
      <c r="B243" s="13">
        <v>3783196</v>
      </c>
      <c r="C243" s="23">
        <v>2031669</v>
      </c>
      <c r="D243" s="23">
        <v>1699788</v>
      </c>
      <c r="E243" s="15">
        <f t="shared" si="16"/>
        <v>7514653</v>
      </c>
      <c r="F243" s="16">
        <v>40269</v>
      </c>
      <c r="G243" s="20">
        <f t="shared" si="15"/>
        <v>0.5034425408598374</v>
      </c>
      <c r="H243" s="21">
        <f t="shared" si="15"/>
        <v>0.27036098672819625</v>
      </c>
      <c r="I243" s="21">
        <f t="shared" si="15"/>
        <v>0.22619647241196633</v>
      </c>
      <c r="J243" s="22">
        <f t="shared" si="15"/>
        <v>1</v>
      </c>
    </row>
    <row r="244" spans="1:10" s="14" customFormat="1" ht="12" hidden="1" outlineLevel="3">
      <c r="A244" s="12">
        <v>40299</v>
      </c>
      <c r="B244" s="13">
        <v>4144725</v>
      </c>
      <c r="C244" s="23">
        <v>2126376</v>
      </c>
      <c r="D244" s="23">
        <v>1838479</v>
      </c>
      <c r="E244" s="15">
        <f t="shared" si="16"/>
        <v>8109580</v>
      </c>
      <c r="F244" s="16">
        <v>40299</v>
      </c>
      <c r="G244" s="20">
        <f t="shared" si="15"/>
        <v>0.5110899701340883</v>
      </c>
      <c r="H244" s="21">
        <f t="shared" si="15"/>
        <v>0.26220544097228216</v>
      </c>
      <c r="I244" s="21">
        <f t="shared" si="15"/>
        <v>0.22670458889362952</v>
      </c>
      <c r="J244" s="22">
        <f t="shared" si="15"/>
        <v>1</v>
      </c>
    </row>
    <row r="245" spans="1:10" s="14" customFormat="1" ht="12" hidden="1" outlineLevel="3">
      <c r="A245" s="12">
        <v>40330</v>
      </c>
      <c r="B245" s="13">
        <v>4239094</v>
      </c>
      <c r="C245" s="23">
        <v>2442411</v>
      </c>
      <c r="D245" s="23">
        <v>1935841</v>
      </c>
      <c r="E245" s="15">
        <f t="shared" si="16"/>
        <v>8617346</v>
      </c>
      <c r="F245" s="16">
        <v>40330</v>
      </c>
      <c r="G245" s="20">
        <f t="shared" si="15"/>
        <v>0.4919257042713615</v>
      </c>
      <c r="H245" s="21">
        <f t="shared" si="15"/>
        <v>0.28342960814153223</v>
      </c>
      <c r="I245" s="21">
        <f t="shared" si="15"/>
        <v>0.2246446875871063</v>
      </c>
      <c r="J245" s="22">
        <f t="shared" si="15"/>
        <v>1</v>
      </c>
    </row>
    <row r="246" spans="1:10" s="14" customFormat="1" ht="12" hidden="1" outlineLevel="3">
      <c r="A246" s="12">
        <v>40360</v>
      </c>
      <c r="B246" s="13">
        <v>3923127</v>
      </c>
      <c r="C246" s="23">
        <v>2073188</v>
      </c>
      <c r="D246" s="23">
        <v>1701115</v>
      </c>
      <c r="E246" s="15">
        <f t="shared" si="16"/>
        <v>7697430</v>
      </c>
      <c r="F246" s="16">
        <v>40360</v>
      </c>
      <c r="G246" s="20">
        <f t="shared" si="15"/>
        <v>0.5096671226630187</v>
      </c>
      <c r="H246" s="21">
        <f t="shared" si="15"/>
        <v>0.26933508976372633</v>
      </c>
      <c r="I246" s="21">
        <f t="shared" si="15"/>
        <v>0.22099778757325497</v>
      </c>
      <c r="J246" s="22">
        <f t="shared" si="15"/>
        <v>1</v>
      </c>
    </row>
    <row r="247" spans="1:10" s="14" customFormat="1" ht="12" hidden="1" outlineLevel="3">
      <c r="A247" s="12">
        <v>40391</v>
      </c>
      <c r="B247" s="13">
        <v>3536208</v>
      </c>
      <c r="C247" s="23">
        <v>1887562</v>
      </c>
      <c r="D247" s="23">
        <v>1655066</v>
      </c>
      <c r="E247" s="15">
        <f t="shared" si="16"/>
        <v>7078836</v>
      </c>
      <c r="F247" s="16">
        <v>40391</v>
      </c>
      <c r="G247" s="20">
        <f t="shared" si="15"/>
        <v>0.4995465356168726</v>
      </c>
      <c r="H247" s="21">
        <f t="shared" si="15"/>
        <v>0.26664864110427194</v>
      </c>
      <c r="I247" s="21">
        <f t="shared" si="15"/>
        <v>0.23380482327885546</v>
      </c>
      <c r="J247" s="22">
        <f t="shared" si="15"/>
        <v>1</v>
      </c>
    </row>
    <row r="248" spans="1:10" s="14" customFormat="1" ht="12" hidden="1" outlineLevel="3">
      <c r="A248" s="12">
        <v>40422</v>
      </c>
      <c r="B248" s="13">
        <v>3491409</v>
      </c>
      <c r="C248" s="23">
        <v>1832337</v>
      </c>
      <c r="D248" s="23">
        <v>1623073</v>
      </c>
      <c r="E248" s="15">
        <f t="shared" si="16"/>
        <v>6946819</v>
      </c>
      <c r="F248" s="16">
        <v>40422</v>
      </c>
      <c r="G248" s="20">
        <f t="shared" si="15"/>
        <v>0.5025910420294526</v>
      </c>
      <c r="H248" s="21">
        <f t="shared" si="15"/>
        <v>0.2637663367938621</v>
      </c>
      <c r="I248" s="21">
        <f t="shared" si="15"/>
        <v>0.23364262117668533</v>
      </c>
      <c r="J248" s="22">
        <f t="shared" si="15"/>
        <v>1</v>
      </c>
    </row>
    <row r="249" spans="1:10" s="14" customFormat="1" ht="12" hidden="1" outlineLevel="3">
      <c r="A249" s="12">
        <v>40452</v>
      </c>
      <c r="B249" s="13">
        <v>4414914</v>
      </c>
      <c r="C249" s="23">
        <v>2328201</v>
      </c>
      <c r="D249" s="23">
        <v>1966940</v>
      </c>
      <c r="E249" s="15">
        <f t="shared" si="16"/>
        <v>8710055</v>
      </c>
      <c r="F249" s="16">
        <v>40452</v>
      </c>
      <c r="G249" s="20">
        <f t="shared" si="15"/>
        <v>0.5068755593391775</v>
      </c>
      <c r="H249" s="21">
        <f t="shared" si="15"/>
        <v>0.2673003787002493</v>
      </c>
      <c r="I249" s="21">
        <f t="shared" si="15"/>
        <v>0.22582406196057314</v>
      </c>
      <c r="J249" s="22">
        <f t="shared" si="15"/>
        <v>1</v>
      </c>
    </row>
    <row r="250" spans="1:10" s="14" customFormat="1" ht="12" hidden="1" outlineLevel="3">
      <c r="A250" s="12">
        <v>40483</v>
      </c>
      <c r="B250" s="13">
        <v>3943811</v>
      </c>
      <c r="C250" s="23">
        <v>2216703</v>
      </c>
      <c r="D250" s="23">
        <v>1744415</v>
      </c>
      <c r="E250" s="15">
        <f t="shared" si="16"/>
        <v>7904929</v>
      </c>
      <c r="F250" s="16">
        <v>40483</v>
      </c>
      <c r="G250" s="20">
        <f t="shared" si="15"/>
        <v>0.4989053032607883</v>
      </c>
      <c r="H250" s="21">
        <f t="shared" si="15"/>
        <v>0.2804203554516429</v>
      </c>
      <c r="I250" s="21">
        <f t="shared" si="15"/>
        <v>0.2206743412875688</v>
      </c>
      <c r="J250" s="22">
        <f t="shared" si="15"/>
        <v>1</v>
      </c>
    </row>
    <row r="251" spans="1:10" s="14" customFormat="1" ht="12" hidden="1" outlineLevel="3">
      <c r="A251" s="32">
        <v>40513</v>
      </c>
      <c r="B251" s="25">
        <v>4641414</v>
      </c>
      <c r="C251" s="27">
        <v>2517655</v>
      </c>
      <c r="D251" s="27">
        <v>1982454</v>
      </c>
      <c r="E251" s="28">
        <f t="shared" si="16"/>
        <v>9141523</v>
      </c>
      <c r="F251" s="24">
        <v>40513</v>
      </c>
      <c r="G251" s="29">
        <f t="shared" si="15"/>
        <v>0.507728744980459</v>
      </c>
      <c r="H251" s="30">
        <f t="shared" si="15"/>
        <v>0.2754087037794468</v>
      </c>
      <c r="I251" s="30">
        <f t="shared" si="15"/>
        <v>0.21686255124009424</v>
      </c>
      <c r="J251" s="31">
        <f t="shared" si="15"/>
        <v>1</v>
      </c>
    </row>
    <row r="252" spans="1:10" s="14" customFormat="1" ht="12" hidden="1" outlineLevel="2" collapsed="1">
      <c r="A252" s="42">
        <v>40544</v>
      </c>
      <c r="B252" s="13">
        <v>3752892</v>
      </c>
      <c r="C252" s="23">
        <v>2984708</v>
      </c>
      <c r="D252" s="23">
        <v>1737637</v>
      </c>
      <c r="E252" s="15">
        <f t="shared" si="16"/>
        <v>8475237</v>
      </c>
      <c r="F252" s="16">
        <v>40544</v>
      </c>
      <c r="G252" s="20">
        <f t="shared" si="15"/>
        <v>0.44280673213032273</v>
      </c>
      <c r="H252" s="21">
        <f t="shared" si="15"/>
        <v>0.35216808686293966</v>
      </c>
      <c r="I252" s="21">
        <f t="shared" si="15"/>
        <v>0.20502518100673764</v>
      </c>
      <c r="J252" s="22">
        <f t="shared" si="15"/>
        <v>1</v>
      </c>
    </row>
    <row r="253" spans="1:10" s="14" customFormat="1" ht="12" hidden="1" outlineLevel="3">
      <c r="A253" s="12">
        <v>40575</v>
      </c>
      <c r="B253" s="13">
        <v>3905599</v>
      </c>
      <c r="C253" s="23">
        <v>2277551</v>
      </c>
      <c r="D253" s="23">
        <v>1783254</v>
      </c>
      <c r="E253" s="15">
        <f t="shared" si="16"/>
        <v>7966404</v>
      </c>
      <c r="F253" s="16">
        <v>40575</v>
      </c>
      <c r="G253" s="20">
        <f t="shared" si="15"/>
        <v>0.49025871647985714</v>
      </c>
      <c r="H253" s="21">
        <f t="shared" si="15"/>
        <v>0.2858944889061614</v>
      </c>
      <c r="I253" s="21">
        <f t="shared" si="15"/>
        <v>0.2238467946139814</v>
      </c>
      <c r="J253" s="22">
        <f t="shared" si="15"/>
        <v>1</v>
      </c>
    </row>
    <row r="254" spans="1:10" s="14" customFormat="1" ht="12" hidden="1" outlineLevel="3">
      <c r="A254" s="12">
        <v>40603</v>
      </c>
      <c r="B254" s="13">
        <v>5078825</v>
      </c>
      <c r="C254" s="23">
        <v>2702434</v>
      </c>
      <c r="D254" s="23">
        <v>2247148</v>
      </c>
      <c r="E254" s="15">
        <f t="shared" si="16"/>
        <v>10028407</v>
      </c>
      <c r="F254" s="16">
        <v>40603</v>
      </c>
      <c r="G254" s="20">
        <f t="shared" si="15"/>
        <v>0.5064438449695948</v>
      </c>
      <c r="H254" s="21">
        <f t="shared" si="15"/>
        <v>0.2694778941460992</v>
      </c>
      <c r="I254" s="21">
        <f t="shared" si="15"/>
        <v>0.22407826088430596</v>
      </c>
      <c r="J254" s="22">
        <f t="shared" si="15"/>
        <v>1</v>
      </c>
    </row>
    <row r="255" spans="1:10" s="14" customFormat="1" ht="12" hidden="1" outlineLevel="3">
      <c r="A255" s="12">
        <v>40634</v>
      </c>
      <c r="B255" s="13">
        <v>4214724</v>
      </c>
      <c r="C255" s="23">
        <v>2414967</v>
      </c>
      <c r="D255" s="23">
        <v>1858905</v>
      </c>
      <c r="E255" s="15">
        <f t="shared" si="16"/>
        <v>8488596</v>
      </c>
      <c r="F255" s="16">
        <v>40634</v>
      </c>
      <c r="G255" s="20">
        <f t="shared" si="15"/>
        <v>0.4965160316264315</v>
      </c>
      <c r="H255" s="21">
        <f t="shared" si="15"/>
        <v>0.28449545719928243</v>
      </c>
      <c r="I255" s="21">
        <f t="shared" si="15"/>
        <v>0.21898851117428605</v>
      </c>
      <c r="J255" s="22">
        <f t="shared" si="15"/>
        <v>1</v>
      </c>
    </row>
    <row r="256" spans="1:10" s="14" customFormat="1" ht="12" hidden="1" outlineLevel="3">
      <c r="A256" s="12">
        <v>40664</v>
      </c>
      <c r="B256" s="13">
        <v>4944916</v>
      </c>
      <c r="C256" s="23">
        <v>2577971</v>
      </c>
      <c r="D256" s="23">
        <v>2204726</v>
      </c>
      <c r="E256" s="15">
        <f t="shared" si="16"/>
        <v>9727613</v>
      </c>
      <c r="F256" s="16">
        <v>40664</v>
      </c>
      <c r="G256" s="20">
        <f t="shared" si="15"/>
        <v>0.508338068136551</v>
      </c>
      <c r="H256" s="21">
        <f t="shared" si="15"/>
        <v>0.26501578547584076</v>
      </c>
      <c r="I256" s="21">
        <f t="shared" si="15"/>
        <v>0.22664614638760813</v>
      </c>
      <c r="J256" s="22">
        <f t="shared" si="15"/>
        <v>1</v>
      </c>
    </row>
    <row r="257" spans="1:10" s="14" customFormat="1" ht="12" hidden="1" outlineLevel="3">
      <c r="A257" s="12">
        <v>40695</v>
      </c>
      <c r="B257" s="13">
        <v>4135492</v>
      </c>
      <c r="C257" s="23">
        <v>2360664</v>
      </c>
      <c r="D257" s="23">
        <v>1886069</v>
      </c>
      <c r="E257" s="15">
        <f t="shared" si="16"/>
        <v>8382225</v>
      </c>
      <c r="F257" s="16">
        <v>40695</v>
      </c>
      <c r="G257" s="20">
        <f aca="true" t="shared" si="17" ref="G257:J283">B257/$E257</f>
        <v>0.4933644706506924</v>
      </c>
      <c r="H257" s="21">
        <f t="shared" si="17"/>
        <v>0.28162737220726003</v>
      </c>
      <c r="I257" s="21">
        <f t="shared" si="17"/>
        <v>0.2250081571420476</v>
      </c>
      <c r="J257" s="22">
        <f t="shared" si="17"/>
        <v>1</v>
      </c>
    </row>
    <row r="258" spans="1:10" s="14" customFormat="1" ht="12" hidden="1" outlineLevel="3">
      <c r="A258" s="12">
        <v>40725</v>
      </c>
      <c r="B258" s="13">
        <v>4192820</v>
      </c>
      <c r="C258" s="23">
        <v>2300578</v>
      </c>
      <c r="D258" s="23">
        <v>1869320</v>
      </c>
      <c r="E258" s="15">
        <f t="shared" si="16"/>
        <v>8362718</v>
      </c>
      <c r="F258" s="16">
        <v>40725</v>
      </c>
      <c r="G258" s="20">
        <f t="shared" si="17"/>
        <v>0.5013704874420015</v>
      </c>
      <c r="H258" s="21">
        <f t="shared" si="17"/>
        <v>0.2750993157966106</v>
      </c>
      <c r="I258" s="21">
        <f t="shared" si="17"/>
        <v>0.22353019676138786</v>
      </c>
      <c r="J258" s="22">
        <f t="shared" si="17"/>
        <v>1</v>
      </c>
    </row>
    <row r="259" spans="1:10" s="14" customFormat="1" ht="12" hidden="1" outlineLevel="3">
      <c r="A259" s="12">
        <v>40756</v>
      </c>
      <c r="B259" s="13">
        <v>3603051</v>
      </c>
      <c r="C259" s="23">
        <v>1942593</v>
      </c>
      <c r="D259" s="23">
        <v>1715181</v>
      </c>
      <c r="E259" s="15">
        <f t="shared" si="16"/>
        <v>7260825</v>
      </c>
      <c r="F259" s="16">
        <v>40756</v>
      </c>
      <c r="G259" s="20">
        <f t="shared" si="17"/>
        <v>0.4962316265713607</v>
      </c>
      <c r="H259" s="21">
        <f t="shared" si="17"/>
        <v>0.26754439061676877</v>
      </c>
      <c r="I259" s="21">
        <f t="shared" si="17"/>
        <v>0.23622398281187054</v>
      </c>
      <c r="J259" s="22">
        <f t="shared" si="17"/>
        <v>1</v>
      </c>
    </row>
    <row r="260" spans="1:10" s="14" customFormat="1" ht="12" hidden="1" outlineLevel="3">
      <c r="A260" s="12">
        <v>40787</v>
      </c>
      <c r="B260" s="13">
        <v>4186056</v>
      </c>
      <c r="C260" s="23">
        <v>2179183</v>
      </c>
      <c r="D260" s="23">
        <v>1905743</v>
      </c>
      <c r="E260" s="15">
        <f t="shared" si="16"/>
        <v>8270982</v>
      </c>
      <c r="F260" s="16">
        <v>40787</v>
      </c>
      <c r="G260" s="20">
        <f t="shared" si="17"/>
        <v>0.5061135425031755</v>
      </c>
      <c r="H260" s="21">
        <f t="shared" si="17"/>
        <v>0.26347330945708747</v>
      </c>
      <c r="I260" s="21">
        <f t="shared" si="17"/>
        <v>0.230413148039737</v>
      </c>
      <c r="J260" s="22">
        <f t="shared" si="17"/>
        <v>1</v>
      </c>
    </row>
    <row r="261" spans="1:10" s="14" customFormat="1" ht="12" hidden="1" outlineLevel="3">
      <c r="A261" s="12">
        <v>40817</v>
      </c>
      <c r="B261" s="13">
        <v>4808226</v>
      </c>
      <c r="C261" s="23">
        <v>2571138</v>
      </c>
      <c r="D261" s="23">
        <v>2137158</v>
      </c>
      <c r="E261" s="15">
        <f t="shared" si="16"/>
        <v>9516522</v>
      </c>
      <c r="F261" s="16">
        <v>40817</v>
      </c>
      <c r="G261" s="20">
        <f t="shared" si="17"/>
        <v>0.5052503425095849</v>
      </c>
      <c r="H261" s="21">
        <f t="shared" si="17"/>
        <v>0.270176226146485</v>
      </c>
      <c r="I261" s="21">
        <f t="shared" si="17"/>
        <v>0.22457343134393007</v>
      </c>
      <c r="J261" s="22">
        <f t="shared" si="17"/>
        <v>1</v>
      </c>
    </row>
    <row r="262" spans="1:10" s="14" customFormat="1" ht="12" hidden="1" outlineLevel="3">
      <c r="A262" s="12">
        <v>40848</v>
      </c>
      <c r="B262" s="13">
        <v>4543459</v>
      </c>
      <c r="C262" s="23">
        <v>2550404</v>
      </c>
      <c r="D262" s="23">
        <v>2005958</v>
      </c>
      <c r="E262" s="15">
        <f t="shared" si="16"/>
        <v>9099821</v>
      </c>
      <c r="F262" s="16">
        <v>40848</v>
      </c>
      <c r="G262" s="20">
        <f t="shared" si="17"/>
        <v>0.4992910300103705</v>
      </c>
      <c r="H262" s="21">
        <f t="shared" si="17"/>
        <v>0.28026968882135156</v>
      </c>
      <c r="I262" s="21">
        <f t="shared" si="17"/>
        <v>0.22043928116827793</v>
      </c>
      <c r="J262" s="22">
        <f t="shared" si="17"/>
        <v>1</v>
      </c>
    </row>
    <row r="263" spans="1:10" s="14" customFormat="1" ht="12" hidden="1" outlineLevel="3">
      <c r="A263" s="32">
        <v>40878</v>
      </c>
      <c r="B263" s="25">
        <v>5085565</v>
      </c>
      <c r="C263" s="27">
        <v>2875594</v>
      </c>
      <c r="D263" s="27">
        <v>2231235</v>
      </c>
      <c r="E263" s="28">
        <f t="shared" si="16"/>
        <v>10192394</v>
      </c>
      <c r="F263" s="24">
        <v>40878</v>
      </c>
      <c r="G263" s="29">
        <f t="shared" si="17"/>
        <v>0.4989568692105113</v>
      </c>
      <c r="H263" s="30">
        <f t="shared" si="17"/>
        <v>0.28213136187631677</v>
      </c>
      <c r="I263" s="30">
        <f t="shared" si="17"/>
        <v>0.21891176891317193</v>
      </c>
      <c r="J263" s="31">
        <f t="shared" si="17"/>
        <v>1</v>
      </c>
    </row>
    <row r="264" spans="1:10" s="14" customFormat="1" ht="12" hidden="1" outlineLevel="2" collapsed="1">
      <c r="A264" s="12">
        <v>40909</v>
      </c>
      <c r="B264" s="13">
        <v>4278523</v>
      </c>
      <c r="C264" s="23">
        <v>2302457</v>
      </c>
      <c r="D264" s="23">
        <v>2008046</v>
      </c>
      <c r="E264" s="15">
        <f t="shared" si="16"/>
        <v>8589026</v>
      </c>
      <c r="F264" s="16">
        <v>40909</v>
      </c>
      <c r="G264" s="20">
        <f t="shared" si="17"/>
        <v>0.4981383220868117</v>
      </c>
      <c r="H264" s="21">
        <f t="shared" si="17"/>
        <v>0.26806962745251905</v>
      </c>
      <c r="I264" s="21">
        <f t="shared" si="17"/>
        <v>0.23379205046066923</v>
      </c>
      <c r="J264" s="22">
        <f t="shared" si="17"/>
        <v>1</v>
      </c>
    </row>
    <row r="265" spans="1:10" s="14" customFormat="1" ht="12" hidden="1" outlineLevel="3">
      <c r="A265" s="12">
        <v>40940</v>
      </c>
      <c r="B265" s="13">
        <v>4686612</v>
      </c>
      <c r="C265" s="23">
        <v>2573522</v>
      </c>
      <c r="D265" s="23">
        <v>2033012</v>
      </c>
      <c r="E265" s="15">
        <f t="shared" si="16"/>
        <v>9293146</v>
      </c>
      <c r="F265" s="16">
        <v>40940</v>
      </c>
      <c r="G265" s="20">
        <f t="shared" si="17"/>
        <v>0.5043084440941743</v>
      </c>
      <c r="H265" s="21">
        <f t="shared" si="17"/>
        <v>0.27692688783755254</v>
      </c>
      <c r="I265" s="21">
        <f t="shared" si="17"/>
        <v>0.2187646680682731</v>
      </c>
      <c r="J265" s="22">
        <f t="shared" si="17"/>
        <v>1</v>
      </c>
    </row>
    <row r="266" spans="1:10" s="14" customFormat="1" ht="12" hidden="1" outlineLevel="3">
      <c r="A266" s="12">
        <v>40969</v>
      </c>
      <c r="B266" s="13">
        <v>5037245</v>
      </c>
      <c r="C266" s="23">
        <v>2921872</v>
      </c>
      <c r="D266" s="23">
        <v>2194824</v>
      </c>
      <c r="E266" s="15">
        <f t="shared" si="16"/>
        <v>10153941</v>
      </c>
      <c r="F266" s="16">
        <v>40969</v>
      </c>
      <c r="G266" s="20">
        <f t="shared" si="17"/>
        <v>0.4960876766961715</v>
      </c>
      <c r="H266" s="21">
        <f t="shared" si="17"/>
        <v>0.28775743329609654</v>
      </c>
      <c r="I266" s="21">
        <f t="shared" si="17"/>
        <v>0.21615489000773197</v>
      </c>
      <c r="J266" s="22">
        <f t="shared" si="17"/>
        <v>1</v>
      </c>
    </row>
    <row r="267" spans="1:10" s="14" customFormat="1" ht="12" hidden="1" outlineLevel="3">
      <c r="A267" s="12">
        <v>41000</v>
      </c>
      <c r="B267" s="13">
        <v>4961319</v>
      </c>
      <c r="C267" s="23">
        <v>2734327</v>
      </c>
      <c r="D267" s="23">
        <v>2164955</v>
      </c>
      <c r="E267" s="15">
        <f t="shared" si="16"/>
        <v>9860601</v>
      </c>
      <c r="F267" s="16">
        <v>41000</v>
      </c>
      <c r="G267" s="20">
        <f t="shared" si="17"/>
        <v>0.5031457007539398</v>
      </c>
      <c r="H267" s="21">
        <f t="shared" si="17"/>
        <v>0.27729820930793164</v>
      </c>
      <c r="I267" s="21">
        <f t="shared" si="17"/>
        <v>0.21955608993812853</v>
      </c>
      <c r="J267" s="22">
        <f t="shared" si="17"/>
        <v>1</v>
      </c>
    </row>
    <row r="268" spans="1:10" s="14" customFormat="1" ht="12" hidden="1" outlineLevel="3">
      <c r="A268" s="12">
        <v>41030</v>
      </c>
      <c r="B268" s="13">
        <v>4525926</v>
      </c>
      <c r="C268" s="23">
        <v>2461694</v>
      </c>
      <c r="D268" s="23">
        <v>1965858</v>
      </c>
      <c r="E268" s="15">
        <f t="shared" si="16"/>
        <v>8953478</v>
      </c>
      <c r="F268" s="16">
        <v>41030</v>
      </c>
      <c r="G268" s="20">
        <f t="shared" si="17"/>
        <v>0.50549361935105</v>
      </c>
      <c r="H268" s="21">
        <f t="shared" si="17"/>
        <v>0.27494276525837225</v>
      </c>
      <c r="I268" s="21">
        <f t="shared" si="17"/>
        <v>0.21956361539057784</v>
      </c>
      <c r="J268" s="22">
        <f t="shared" si="17"/>
        <v>1</v>
      </c>
    </row>
    <row r="269" spans="1:10" s="14" customFormat="1" ht="12" hidden="1" outlineLevel="3">
      <c r="A269" s="12">
        <v>41061</v>
      </c>
      <c r="B269" s="13">
        <v>4870008</v>
      </c>
      <c r="C269" s="23">
        <v>2680947</v>
      </c>
      <c r="D269" s="23">
        <v>2170841</v>
      </c>
      <c r="E269" s="15">
        <f t="shared" si="16"/>
        <v>9721796</v>
      </c>
      <c r="F269" s="16">
        <v>41061</v>
      </c>
      <c r="G269" s="20">
        <f t="shared" si="17"/>
        <v>0.5009370696525621</v>
      </c>
      <c r="H269" s="21">
        <f t="shared" si="17"/>
        <v>0.2757666381808464</v>
      </c>
      <c r="I269" s="21">
        <f t="shared" si="17"/>
        <v>0.22329629216659144</v>
      </c>
      <c r="J269" s="22">
        <f t="shared" si="17"/>
        <v>1</v>
      </c>
    </row>
    <row r="270" spans="1:10" s="14" customFormat="1" ht="12" hidden="1" outlineLevel="3">
      <c r="A270" s="12">
        <v>41091</v>
      </c>
      <c r="B270" s="13">
        <v>5126611</v>
      </c>
      <c r="C270" s="23">
        <v>2749149</v>
      </c>
      <c r="D270" s="23">
        <v>2210943</v>
      </c>
      <c r="E270" s="15">
        <f t="shared" si="16"/>
        <v>10086703</v>
      </c>
      <c r="F270" s="16">
        <v>41091</v>
      </c>
      <c r="G270" s="20">
        <f t="shared" si="17"/>
        <v>0.5082543820314726</v>
      </c>
      <c r="H270" s="21">
        <f t="shared" si="17"/>
        <v>0.27255179417893044</v>
      </c>
      <c r="I270" s="21">
        <f t="shared" si="17"/>
        <v>0.21919382378959706</v>
      </c>
      <c r="J270" s="22">
        <f t="shared" si="17"/>
        <v>1</v>
      </c>
    </row>
    <row r="271" spans="1:10" s="14" customFormat="1" ht="12" hidden="1" outlineLevel="3">
      <c r="A271" s="12">
        <v>41122</v>
      </c>
      <c r="B271" s="13">
        <v>3906419</v>
      </c>
      <c r="C271" s="23">
        <v>2333976</v>
      </c>
      <c r="D271" s="23">
        <v>1782136</v>
      </c>
      <c r="E271" s="15">
        <f t="shared" si="16"/>
        <v>8022531</v>
      </c>
      <c r="F271" s="16">
        <v>41122</v>
      </c>
      <c r="G271" s="20">
        <f t="shared" si="17"/>
        <v>0.48693099471974616</v>
      </c>
      <c r="H271" s="21">
        <f t="shared" si="17"/>
        <v>0.2909276386716362</v>
      </c>
      <c r="I271" s="21">
        <f t="shared" si="17"/>
        <v>0.22214136660861766</v>
      </c>
      <c r="J271" s="22">
        <f t="shared" si="17"/>
        <v>1</v>
      </c>
    </row>
    <row r="272" spans="1:10" s="14" customFormat="1" ht="12" hidden="1" outlineLevel="3">
      <c r="A272" s="12">
        <v>41153</v>
      </c>
      <c r="B272" s="13">
        <v>4501954</v>
      </c>
      <c r="C272" s="23">
        <v>2242413</v>
      </c>
      <c r="D272" s="23">
        <v>2012276</v>
      </c>
      <c r="E272" s="15">
        <f t="shared" si="16"/>
        <v>8756643</v>
      </c>
      <c r="F272" s="16">
        <v>41153</v>
      </c>
      <c r="G272" s="20">
        <f t="shared" si="17"/>
        <v>0.5141187096470645</v>
      </c>
      <c r="H272" s="21">
        <f t="shared" si="17"/>
        <v>0.25608135446426217</v>
      </c>
      <c r="I272" s="21">
        <f t="shared" si="17"/>
        <v>0.2297999358886733</v>
      </c>
      <c r="J272" s="22">
        <f t="shared" si="17"/>
        <v>1</v>
      </c>
    </row>
    <row r="273" spans="1:10" s="14" customFormat="1" ht="12" hidden="1" outlineLevel="3">
      <c r="A273" s="12">
        <v>41183</v>
      </c>
      <c r="B273" s="13">
        <v>5210162</v>
      </c>
      <c r="C273" s="23">
        <v>2947704</v>
      </c>
      <c r="D273" s="23">
        <v>2355430</v>
      </c>
      <c r="E273" s="15">
        <f t="shared" si="16"/>
        <v>10513296</v>
      </c>
      <c r="F273" s="16">
        <v>41183</v>
      </c>
      <c r="G273" s="20">
        <f t="shared" si="17"/>
        <v>0.49557836096310803</v>
      </c>
      <c r="H273" s="21">
        <f t="shared" si="17"/>
        <v>0.280378674775256</v>
      </c>
      <c r="I273" s="21">
        <f t="shared" si="17"/>
        <v>0.22404296426163592</v>
      </c>
      <c r="J273" s="22">
        <f t="shared" si="17"/>
        <v>1</v>
      </c>
    </row>
    <row r="274" spans="1:10" s="14" customFormat="1" ht="12" hidden="1" outlineLevel="3">
      <c r="A274" s="12">
        <v>41214</v>
      </c>
      <c r="B274" s="13">
        <v>5076861</v>
      </c>
      <c r="C274" s="23">
        <v>2812064</v>
      </c>
      <c r="D274" s="23">
        <v>2137979</v>
      </c>
      <c r="E274" s="15">
        <f t="shared" si="16"/>
        <v>10026904</v>
      </c>
      <c r="F274" s="16">
        <v>41214</v>
      </c>
      <c r="G274" s="20">
        <f t="shared" si="17"/>
        <v>0.506323886216523</v>
      </c>
      <c r="H274" s="21">
        <f t="shared" si="17"/>
        <v>0.2804518722828103</v>
      </c>
      <c r="I274" s="21">
        <f t="shared" si="17"/>
        <v>0.2132242415006666</v>
      </c>
      <c r="J274" s="22">
        <f t="shared" si="17"/>
        <v>1</v>
      </c>
    </row>
    <row r="275" spans="1:10" s="14" customFormat="1" ht="12" hidden="1" outlineLevel="3">
      <c r="A275" s="32">
        <v>41244</v>
      </c>
      <c r="B275" s="25">
        <v>4925783</v>
      </c>
      <c r="C275" s="27">
        <v>2987501</v>
      </c>
      <c r="D275" s="27">
        <v>2097779</v>
      </c>
      <c r="E275" s="28">
        <f t="shared" si="16"/>
        <v>10011063</v>
      </c>
      <c r="F275" s="24">
        <v>41244</v>
      </c>
      <c r="G275" s="29">
        <f t="shared" si="17"/>
        <v>0.4920339628269246</v>
      </c>
      <c r="H275" s="30">
        <f t="shared" si="17"/>
        <v>0.2984199580004641</v>
      </c>
      <c r="I275" s="30">
        <f t="shared" si="17"/>
        <v>0.20954607917261134</v>
      </c>
      <c r="J275" s="31">
        <f t="shared" si="17"/>
        <v>1</v>
      </c>
    </row>
    <row r="276" spans="1:10" s="14" customFormat="1" ht="12" hidden="1" outlineLevel="2" collapsed="1">
      <c r="A276" s="12">
        <v>41275</v>
      </c>
      <c r="B276" s="13">
        <v>4812081</v>
      </c>
      <c r="C276" s="23">
        <v>2796186</v>
      </c>
      <c r="D276" s="23">
        <v>2248641</v>
      </c>
      <c r="E276" s="15">
        <f t="shared" si="16"/>
        <v>9856908</v>
      </c>
      <c r="F276" s="16">
        <v>41275</v>
      </c>
      <c r="G276" s="20">
        <f t="shared" si="17"/>
        <v>0.488193762181812</v>
      </c>
      <c r="H276" s="21">
        <f t="shared" si="17"/>
        <v>0.28367780241024876</v>
      </c>
      <c r="I276" s="21">
        <f t="shared" si="17"/>
        <v>0.22812843540793928</v>
      </c>
      <c r="J276" s="22">
        <f t="shared" si="17"/>
        <v>1</v>
      </c>
    </row>
    <row r="277" spans="1:10" s="14" customFormat="1" ht="12" hidden="1" outlineLevel="3">
      <c r="A277" s="12">
        <v>41306</v>
      </c>
      <c r="B277" s="13">
        <v>4991821</v>
      </c>
      <c r="C277" s="23">
        <v>2743762</v>
      </c>
      <c r="D277" s="23">
        <v>2060019</v>
      </c>
      <c r="E277" s="15">
        <f t="shared" si="16"/>
        <v>9795602</v>
      </c>
      <c r="F277" s="16">
        <v>41306</v>
      </c>
      <c r="G277" s="20">
        <f t="shared" si="17"/>
        <v>0.5095981849813824</v>
      </c>
      <c r="H277" s="21">
        <f t="shared" si="17"/>
        <v>0.28010141694201135</v>
      </c>
      <c r="I277" s="21">
        <f t="shared" si="17"/>
        <v>0.21030039807660622</v>
      </c>
      <c r="J277" s="22">
        <f t="shared" si="17"/>
        <v>1</v>
      </c>
    </row>
    <row r="278" spans="1:10" s="14" customFormat="1" ht="12" hidden="1" outlineLevel="3">
      <c r="A278" s="12">
        <v>41334</v>
      </c>
      <c r="B278" s="13">
        <v>5457933</v>
      </c>
      <c r="C278" s="23">
        <v>2961433</v>
      </c>
      <c r="D278" s="23">
        <v>2334710</v>
      </c>
      <c r="E278" s="15">
        <f t="shared" si="16"/>
        <v>10754076</v>
      </c>
      <c r="F278" s="16">
        <v>41334</v>
      </c>
      <c r="G278" s="20">
        <f t="shared" si="17"/>
        <v>0.507522264116415</v>
      </c>
      <c r="H278" s="21">
        <f t="shared" si="17"/>
        <v>0.27537772654758996</v>
      </c>
      <c r="I278" s="21">
        <f t="shared" si="17"/>
        <v>0.21710000933599502</v>
      </c>
      <c r="J278" s="22">
        <f t="shared" si="17"/>
        <v>1</v>
      </c>
    </row>
    <row r="279" spans="1:10" s="14" customFormat="1" ht="12" hidden="1" outlineLevel="3">
      <c r="A279" s="12">
        <v>41365</v>
      </c>
      <c r="B279" s="13">
        <v>5362312</v>
      </c>
      <c r="C279" s="23">
        <v>3177072</v>
      </c>
      <c r="D279" s="23">
        <v>2318427</v>
      </c>
      <c r="E279" s="15">
        <f t="shared" si="16"/>
        <v>10857811</v>
      </c>
      <c r="F279" s="16">
        <v>41365</v>
      </c>
      <c r="G279" s="20">
        <f t="shared" si="17"/>
        <v>0.49386676559391207</v>
      </c>
      <c r="H279" s="21">
        <f t="shared" si="17"/>
        <v>0.29260704574798735</v>
      </c>
      <c r="I279" s="21">
        <f t="shared" si="17"/>
        <v>0.2135261886581006</v>
      </c>
      <c r="J279" s="22">
        <f t="shared" si="17"/>
        <v>1</v>
      </c>
    </row>
    <row r="280" spans="1:10" s="14" customFormat="1" ht="12" hidden="1" outlineLevel="3">
      <c r="A280" s="12">
        <v>41395</v>
      </c>
      <c r="B280" s="13">
        <v>5138673</v>
      </c>
      <c r="C280" s="23">
        <v>2805871</v>
      </c>
      <c r="D280" s="23">
        <v>2095319</v>
      </c>
      <c r="E280" s="15">
        <f t="shared" si="16"/>
        <v>10039863</v>
      </c>
      <c r="F280" s="16">
        <v>41395</v>
      </c>
      <c r="G280" s="20">
        <f t="shared" si="17"/>
        <v>0.5118270040138994</v>
      </c>
      <c r="H280" s="21">
        <f t="shared" si="17"/>
        <v>0.27947303663406564</v>
      </c>
      <c r="I280" s="21">
        <f t="shared" si="17"/>
        <v>0.20869995935203497</v>
      </c>
      <c r="J280" s="22">
        <f t="shared" si="17"/>
        <v>1</v>
      </c>
    </row>
    <row r="281" spans="1:10" s="14" customFormat="1" ht="12" hidden="1" outlineLevel="3">
      <c r="A281" s="12">
        <v>41426</v>
      </c>
      <c r="B281" s="13">
        <v>5134716</v>
      </c>
      <c r="C281" s="23">
        <v>2815480</v>
      </c>
      <c r="D281" s="23">
        <v>2291211</v>
      </c>
      <c r="E281" s="15">
        <f t="shared" si="16"/>
        <v>10241407</v>
      </c>
      <c r="F281" s="16">
        <v>41426</v>
      </c>
      <c r="G281" s="20">
        <f t="shared" si="17"/>
        <v>0.5013682202064619</v>
      </c>
      <c r="H281" s="21">
        <f t="shared" si="17"/>
        <v>0.2749114452730958</v>
      </c>
      <c r="I281" s="21">
        <f t="shared" si="17"/>
        <v>0.22372033452044235</v>
      </c>
      <c r="J281" s="22">
        <f t="shared" si="17"/>
        <v>1</v>
      </c>
    </row>
    <row r="282" spans="1:10" s="14" customFormat="1" ht="12" hidden="1" outlineLevel="3">
      <c r="A282" s="12">
        <v>41456</v>
      </c>
      <c r="B282" s="13">
        <v>5543764</v>
      </c>
      <c r="C282" s="23">
        <v>3108743</v>
      </c>
      <c r="D282" s="23">
        <v>2311925</v>
      </c>
      <c r="E282" s="15">
        <f t="shared" si="16"/>
        <v>10964432</v>
      </c>
      <c r="F282" s="16">
        <v>41456</v>
      </c>
      <c r="G282" s="20">
        <f t="shared" si="17"/>
        <v>0.5056134234769297</v>
      </c>
      <c r="H282" s="21">
        <f t="shared" si="17"/>
        <v>0.28352978065804046</v>
      </c>
      <c r="I282" s="21">
        <f t="shared" si="17"/>
        <v>0.21085679586502976</v>
      </c>
      <c r="J282" s="22">
        <f t="shared" si="17"/>
        <v>1</v>
      </c>
    </row>
    <row r="283" spans="1:10" s="14" customFormat="1" ht="12" hidden="1" outlineLevel="3">
      <c r="A283" s="12">
        <v>41487</v>
      </c>
      <c r="B283" s="13">
        <v>3877619</v>
      </c>
      <c r="C283" s="23">
        <v>2098209</v>
      </c>
      <c r="D283" s="23">
        <v>1725190</v>
      </c>
      <c r="E283" s="15">
        <f t="shared" si="16"/>
        <v>7701018</v>
      </c>
      <c r="F283" s="16">
        <v>41487</v>
      </c>
      <c r="G283" s="20">
        <f t="shared" si="17"/>
        <v>0.5035203138078628</v>
      </c>
      <c r="H283" s="21">
        <f t="shared" si="17"/>
        <v>0.27245865416753995</v>
      </c>
      <c r="I283" s="21">
        <f t="shared" si="17"/>
        <v>0.22402103202459728</v>
      </c>
      <c r="J283" s="22">
        <f t="shared" si="17"/>
        <v>1</v>
      </c>
    </row>
    <row r="284" spans="1:10" s="14" customFormat="1" ht="12" hidden="1" outlineLevel="3">
      <c r="A284" s="12">
        <v>41518</v>
      </c>
      <c r="B284" s="13">
        <v>4651413</v>
      </c>
      <c r="C284" s="23">
        <v>1974612</v>
      </c>
      <c r="D284" s="23">
        <v>2504300</v>
      </c>
      <c r="E284" s="15">
        <f t="shared" si="16"/>
        <v>9130325</v>
      </c>
      <c r="F284" s="16">
        <v>41518</v>
      </c>
      <c r="G284" s="20">
        <f aca="true" t="shared" si="18" ref="G284:J295">B284/$E284</f>
        <v>0.5094465969174153</v>
      </c>
      <c r="H284" s="21">
        <f t="shared" si="18"/>
        <v>0.21626962895625293</v>
      </c>
      <c r="I284" s="21">
        <f t="shared" si="18"/>
        <v>0.27428377412633176</v>
      </c>
      <c r="J284" s="22">
        <f t="shared" si="18"/>
        <v>1</v>
      </c>
    </row>
    <row r="285" spans="1:10" s="14" customFormat="1" ht="12" hidden="1" outlineLevel="3">
      <c r="A285" s="12">
        <v>41548</v>
      </c>
      <c r="B285" s="13">
        <v>5713868</v>
      </c>
      <c r="C285" s="23">
        <v>2974775</v>
      </c>
      <c r="D285" s="23">
        <v>2406852</v>
      </c>
      <c r="E285" s="15">
        <f t="shared" si="16"/>
        <v>11095495</v>
      </c>
      <c r="F285" s="16">
        <v>41548</v>
      </c>
      <c r="G285" s="20">
        <f t="shared" si="18"/>
        <v>0.51497188723892</v>
      </c>
      <c r="H285" s="21">
        <f t="shared" si="18"/>
        <v>0.26810656036526537</v>
      </c>
      <c r="I285" s="21">
        <f t="shared" si="18"/>
        <v>0.2169215523958147</v>
      </c>
      <c r="J285" s="22">
        <f t="shared" si="18"/>
        <v>1</v>
      </c>
    </row>
    <row r="286" spans="1:10" s="14" customFormat="1" ht="12" hidden="1" outlineLevel="3">
      <c r="A286" s="12">
        <v>41579</v>
      </c>
      <c r="B286" s="13">
        <v>4910718</v>
      </c>
      <c r="C286" s="23">
        <v>2812269</v>
      </c>
      <c r="D286" s="23">
        <v>2050937</v>
      </c>
      <c r="E286" s="15">
        <f t="shared" si="16"/>
        <v>9773924</v>
      </c>
      <c r="F286" s="16">
        <v>41579</v>
      </c>
      <c r="G286" s="20">
        <f t="shared" si="18"/>
        <v>0.5024305488767868</v>
      </c>
      <c r="H286" s="21">
        <f t="shared" si="18"/>
        <v>0.28773182603015945</v>
      </c>
      <c r="I286" s="21">
        <f t="shared" si="18"/>
        <v>0.20983762509305373</v>
      </c>
      <c r="J286" s="22">
        <f t="shared" si="18"/>
        <v>1</v>
      </c>
    </row>
    <row r="287" spans="1:10" s="14" customFormat="1" ht="12" hidden="1" outlineLevel="3">
      <c r="A287" s="32">
        <v>41609</v>
      </c>
      <c r="B287" s="25">
        <v>5408443</v>
      </c>
      <c r="C287" s="27">
        <v>3059304</v>
      </c>
      <c r="D287" s="27">
        <v>2208942</v>
      </c>
      <c r="E287" s="28">
        <f t="shared" si="16"/>
        <v>10676689</v>
      </c>
      <c r="F287" s="24">
        <v>41609</v>
      </c>
      <c r="G287" s="29">
        <f t="shared" si="18"/>
        <v>0.5065655654107748</v>
      </c>
      <c r="H287" s="30">
        <f t="shared" si="18"/>
        <v>0.2865405183198649</v>
      </c>
      <c r="I287" s="30">
        <f t="shared" si="18"/>
        <v>0.2068939162693603</v>
      </c>
      <c r="J287" s="31">
        <f t="shared" si="18"/>
        <v>1</v>
      </c>
    </row>
    <row r="288" spans="1:10" s="14" customFormat="1" ht="12" hidden="1" outlineLevel="2" collapsed="1">
      <c r="A288" s="12">
        <v>41640</v>
      </c>
      <c r="B288" s="13">
        <v>4832113</v>
      </c>
      <c r="C288" s="23">
        <v>2694860</v>
      </c>
      <c r="D288" s="23">
        <v>2115472</v>
      </c>
      <c r="E288" s="15">
        <f t="shared" si="16"/>
        <v>9642445</v>
      </c>
      <c r="F288" s="16">
        <v>41640</v>
      </c>
      <c r="G288" s="20">
        <f t="shared" si="18"/>
        <v>0.5011294334580078</v>
      </c>
      <c r="H288" s="21">
        <f t="shared" si="18"/>
        <v>0.2794789080985165</v>
      </c>
      <c r="I288" s="21">
        <f t="shared" si="18"/>
        <v>0.2193916584434757</v>
      </c>
      <c r="J288" s="22">
        <f t="shared" si="18"/>
        <v>1</v>
      </c>
    </row>
    <row r="289" spans="1:10" s="14" customFormat="1" ht="12" hidden="1" outlineLevel="3">
      <c r="A289" s="12">
        <v>41671</v>
      </c>
      <c r="B289" s="13">
        <v>5070526</v>
      </c>
      <c r="C289" s="23">
        <v>2775825</v>
      </c>
      <c r="D289" s="23">
        <v>2058958</v>
      </c>
      <c r="E289" s="15">
        <f t="shared" si="16"/>
        <v>9905309</v>
      </c>
      <c r="F289" s="16">
        <v>41671</v>
      </c>
      <c r="G289" s="20">
        <f t="shared" si="18"/>
        <v>0.5118998306867559</v>
      </c>
      <c r="H289" s="21">
        <f t="shared" si="18"/>
        <v>0.2802360834982533</v>
      </c>
      <c r="I289" s="21">
        <f t="shared" si="18"/>
        <v>0.20786408581499072</v>
      </c>
      <c r="J289" s="22">
        <f t="shared" si="18"/>
        <v>1</v>
      </c>
    </row>
    <row r="290" spans="1:10" s="14" customFormat="1" ht="12" hidden="1" outlineLevel="3">
      <c r="A290" s="12">
        <v>41699</v>
      </c>
      <c r="B290" s="13">
        <v>5483192</v>
      </c>
      <c r="C290" s="23">
        <v>3136415</v>
      </c>
      <c r="D290" s="23">
        <v>2331155</v>
      </c>
      <c r="E290" s="15">
        <f t="shared" si="16"/>
        <v>10950762</v>
      </c>
      <c r="F290" s="16">
        <v>41699</v>
      </c>
      <c r="G290" s="20">
        <f t="shared" si="18"/>
        <v>0.5007132836966048</v>
      </c>
      <c r="H290" s="21">
        <f t="shared" si="18"/>
        <v>0.2864106625639385</v>
      </c>
      <c r="I290" s="21">
        <f t="shared" si="18"/>
        <v>0.21287605373945667</v>
      </c>
      <c r="J290" s="22">
        <f t="shared" si="18"/>
        <v>1</v>
      </c>
    </row>
    <row r="291" spans="1:10" s="14" customFormat="1" ht="12" hidden="1" outlineLevel="3">
      <c r="A291" s="12">
        <v>41730</v>
      </c>
      <c r="B291" s="13">
        <v>5353173</v>
      </c>
      <c r="C291" s="23">
        <v>2926532</v>
      </c>
      <c r="D291" s="23">
        <v>2185938</v>
      </c>
      <c r="E291" s="15">
        <f t="shared" si="16"/>
        <v>10465643</v>
      </c>
      <c r="F291" s="16">
        <v>41730</v>
      </c>
      <c r="G291" s="20">
        <f t="shared" si="18"/>
        <v>0.5114996756529914</v>
      </c>
      <c r="H291" s="21">
        <f t="shared" si="18"/>
        <v>0.2796323169058987</v>
      </c>
      <c r="I291" s="21">
        <f t="shared" si="18"/>
        <v>0.20886800744110992</v>
      </c>
      <c r="J291" s="22">
        <f t="shared" si="18"/>
        <v>1</v>
      </c>
    </row>
    <row r="292" spans="1:10" s="14" customFormat="1" ht="12" hidden="1" outlineLevel="3">
      <c r="A292" s="12">
        <v>41760</v>
      </c>
      <c r="B292" s="13">
        <v>5546924</v>
      </c>
      <c r="C292" s="23">
        <v>3023739</v>
      </c>
      <c r="D292" s="23">
        <v>2248961</v>
      </c>
      <c r="E292" s="15">
        <f t="shared" si="16"/>
        <v>10819624</v>
      </c>
      <c r="F292" s="16">
        <v>41760</v>
      </c>
      <c r="G292" s="20">
        <f t="shared" si="18"/>
        <v>0.5126725291008264</v>
      </c>
      <c r="H292" s="21">
        <f t="shared" si="18"/>
        <v>0.27946802957293154</v>
      </c>
      <c r="I292" s="21">
        <f t="shared" si="18"/>
        <v>0.207859441326242</v>
      </c>
      <c r="J292" s="22">
        <f t="shared" si="18"/>
        <v>1</v>
      </c>
    </row>
    <row r="293" spans="1:10" s="14" customFormat="1" ht="12" hidden="1" outlineLevel="3">
      <c r="A293" s="12">
        <v>41791</v>
      </c>
      <c r="B293" s="13">
        <v>5243355</v>
      </c>
      <c r="C293" s="23">
        <v>3094285</v>
      </c>
      <c r="D293" s="23">
        <v>2223361</v>
      </c>
      <c r="E293" s="15">
        <f aca="true" t="shared" si="19" ref="E293:E311">SUM(B293:D293)</f>
        <v>10561001</v>
      </c>
      <c r="F293" s="16">
        <v>41791</v>
      </c>
      <c r="G293" s="20">
        <f t="shared" si="18"/>
        <v>0.4964827671164883</v>
      </c>
      <c r="H293" s="21">
        <f t="shared" si="18"/>
        <v>0.29299163971294007</v>
      </c>
      <c r="I293" s="21">
        <f t="shared" si="18"/>
        <v>0.21052559317057162</v>
      </c>
      <c r="J293" s="22">
        <f t="shared" si="18"/>
        <v>1</v>
      </c>
    </row>
    <row r="294" spans="1:10" s="14" customFormat="1" ht="12" hidden="1" outlineLevel="3">
      <c r="A294" s="12">
        <v>41821</v>
      </c>
      <c r="B294" s="13">
        <v>5155381</v>
      </c>
      <c r="C294" s="23">
        <v>2866694</v>
      </c>
      <c r="D294" s="23">
        <v>2054751</v>
      </c>
      <c r="E294" s="15">
        <f t="shared" si="19"/>
        <v>10076826</v>
      </c>
      <c r="F294" s="16">
        <v>41821</v>
      </c>
      <c r="G294" s="20">
        <f t="shared" si="18"/>
        <v>0.5116076232734394</v>
      </c>
      <c r="H294" s="21">
        <f t="shared" si="18"/>
        <v>0.2844838245693634</v>
      </c>
      <c r="I294" s="21">
        <f t="shared" si="18"/>
        <v>0.2039085521571971</v>
      </c>
      <c r="J294" s="22">
        <f t="shared" si="18"/>
        <v>1</v>
      </c>
    </row>
    <row r="295" spans="1:10" s="14" customFormat="1" ht="12" hidden="1" outlineLevel="3">
      <c r="A295" s="12">
        <v>41852</v>
      </c>
      <c r="B295" s="13">
        <v>4141524</v>
      </c>
      <c r="C295" s="23">
        <v>2159614</v>
      </c>
      <c r="D295" s="23">
        <v>1742134</v>
      </c>
      <c r="E295" s="15">
        <f t="shared" si="19"/>
        <v>8043272</v>
      </c>
      <c r="F295" s="16">
        <v>41852</v>
      </c>
      <c r="G295" s="20">
        <f t="shared" si="18"/>
        <v>0.5149053768167979</v>
      </c>
      <c r="H295" s="21">
        <f t="shared" si="18"/>
        <v>0.2684994365477134</v>
      </c>
      <c r="I295" s="21">
        <f t="shared" si="18"/>
        <v>0.21659518663548863</v>
      </c>
      <c r="J295" s="22">
        <f t="shared" si="18"/>
        <v>1</v>
      </c>
    </row>
    <row r="296" spans="1:10" s="14" customFormat="1" ht="12" hidden="1" outlineLevel="3">
      <c r="A296" s="12">
        <v>41883</v>
      </c>
      <c r="B296" s="13">
        <v>4518463</v>
      </c>
      <c r="C296" s="23">
        <v>2343055</v>
      </c>
      <c r="D296" s="23">
        <v>1821715</v>
      </c>
      <c r="E296" s="15">
        <f t="shared" si="19"/>
        <v>8683233</v>
      </c>
      <c r="F296" s="16">
        <v>41883</v>
      </c>
      <c r="G296" s="20">
        <f aca="true" t="shared" si="20" ref="G296:J300">B296/$E296</f>
        <v>0.5203664349442195</v>
      </c>
      <c r="H296" s="21">
        <f t="shared" si="20"/>
        <v>0.26983670713431274</v>
      </c>
      <c r="I296" s="21">
        <f t="shared" si="20"/>
        <v>0.20979685792146774</v>
      </c>
      <c r="J296" s="22">
        <f t="shared" si="20"/>
        <v>1</v>
      </c>
    </row>
    <row r="297" spans="1:10" s="14" customFormat="1" ht="12" hidden="1" outlineLevel="3">
      <c r="A297" s="12">
        <v>41913</v>
      </c>
      <c r="B297" s="13">
        <v>5818456</v>
      </c>
      <c r="C297" s="23">
        <v>3214347</v>
      </c>
      <c r="D297" s="23">
        <v>2326476</v>
      </c>
      <c r="E297" s="15">
        <f t="shared" si="19"/>
        <v>11359279</v>
      </c>
      <c r="F297" s="16">
        <v>41913</v>
      </c>
      <c r="G297" s="20">
        <f t="shared" si="20"/>
        <v>0.5122205379408323</v>
      </c>
      <c r="H297" s="21">
        <f t="shared" si="20"/>
        <v>0.2829710406796065</v>
      </c>
      <c r="I297" s="21">
        <f t="shared" si="20"/>
        <v>0.20480842137956115</v>
      </c>
      <c r="J297" s="22">
        <f t="shared" si="20"/>
        <v>1</v>
      </c>
    </row>
    <row r="298" spans="1:10" s="14" customFormat="1" ht="12" hidden="1" outlineLevel="3">
      <c r="A298" s="12">
        <v>41944</v>
      </c>
      <c r="B298" s="13">
        <v>4938455</v>
      </c>
      <c r="C298" s="23">
        <v>2785685</v>
      </c>
      <c r="D298" s="23">
        <v>1939054</v>
      </c>
      <c r="E298" s="15">
        <f t="shared" si="19"/>
        <v>9663194</v>
      </c>
      <c r="F298" s="16">
        <v>41944</v>
      </c>
      <c r="G298" s="20">
        <f t="shared" si="20"/>
        <v>0.5110582484424923</v>
      </c>
      <c r="H298" s="21">
        <f t="shared" si="20"/>
        <v>0.2882778716850764</v>
      </c>
      <c r="I298" s="21">
        <f t="shared" si="20"/>
        <v>0.20066387987243142</v>
      </c>
      <c r="J298" s="22">
        <f t="shared" si="20"/>
        <v>1</v>
      </c>
    </row>
    <row r="299" spans="1:10" s="14" customFormat="1" ht="12" hidden="1" outlineLevel="3">
      <c r="A299" s="32">
        <v>41974</v>
      </c>
      <c r="B299" s="25">
        <v>5069495</v>
      </c>
      <c r="C299" s="27">
        <v>2651257</v>
      </c>
      <c r="D299" s="27">
        <v>1963735</v>
      </c>
      <c r="E299" s="28">
        <f t="shared" si="19"/>
        <v>9684487</v>
      </c>
      <c r="F299" s="24">
        <v>41974</v>
      </c>
      <c r="G299" s="29">
        <f t="shared" si="20"/>
        <v>0.523465517584979</v>
      </c>
      <c r="H299" s="30">
        <f t="shared" si="20"/>
        <v>0.2737632876165769</v>
      </c>
      <c r="I299" s="30">
        <f t="shared" si="20"/>
        <v>0.20277119479844416</v>
      </c>
      <c r="J299" s="31">
        <f t="shared" si="20"/>
        <v>1</v>
      </c>
    </row>
    <row r="300" spans="1:10" s="14" customFormat="1" ht="12" hidden="1" outlineLevel="2" collapsed="1">
      <c r="A300" s="12">
        <v>42005</v>
      </c>
      <c r="B300" s="13">
        <v>5393673</v>
      </c>
      <c r="C300" s="23">
        <v>3136194</v>
      </c>
      <c r="D300" s="23">
        <v>2264751</v>
      </c>
      <c r="E300" s="15">
        <f t="shared" si="19"/>
        <v>10794618</v>
      </c>
      <c r="F300" s="16">
        <v>42005</v>
      </c>
      <c r="G300" s="20">
        <f t="shared" si="20"/>
        <v>0.4996631654774629</v>
      </c>
      <c r="H300" s="21">
        <f t="shared" si="20"/>
        <v>0.29053311566930856</v>
      </c>
      <c r="I300" s="21">
        <f t="shared" si="20"/>
        <v>0.20980371885322852</v>
      </c>
      <c r="J300" s="22">
        <f t="shared" si="20"/>
        <v>1</v>
      </c>
    </row>
    <row r="301" spans="1:10" s="14" customFormat="1" ht="12" hidden="1" outlineLevel="3">
      <c r="A301" s="12">
        <v>42036</v>
      </c>
      <c r="B301" s="13">
        <v>5228380</v>
      </c>
      <c r="C301" s="23">
        <v>2946323</v>
      </c>
      <c r="D301" s="23">
        <v>2023193</v>
      </c>
      <c r="E301" s="15">
        <f t="shared" si="19"/>
        <v>10197896</v>
      </c>
      <c r="F301" s="12">
        <v>42036</v>
      </c>
      <c r="G301" s="20">
        <f aca="true" t="shared" si="21" ref="G301:G311">B301/$E301</f>
        <v>0.5126920298069327</v>
      </c>
      <c r="H301" s="21">
        <f aca="true" t="shared" si="22" ref="H301:H311">C301/$E301</f>
        <v>0.28891479183549235</v>
      </c>
      <c r="I301" s="21">
        <f aca="true" t="shared" si="23" ref="I301:I311">D301/$E301</f>
        <v>0.19839317835757495</v>
      </c>
      <c r="J301" s="22">
        <f aca="true" t="shared" si="24" ref="J301:J311">E301/$E301</f>
        <v>1</v>
      </c>
    </row>
    <row r="302" spans="1:10" s="14" customFormat="1" ht="12" hidden="1" outlineLevel="3">
      <c r="A302" s="12">
        <v>42064</v>
      </c>
      <c r="B302" s="13">
        <v>6008688</v>
      </c>
      <c r="C302" s="23">
        <v>3285829</v>
      </c>
      <c r="D302" s="23">
        <v>2390167</v>
      </c>
      <c r="E302" s="15">
        <f t="shared" si="19"/>
        <v>11684684</v>
      </c>
      <c r="F302" s="12">
        <v>42064</v>
      </c>
      <c r="G302" s="20">
        <f t="shared" si="21"/>
        <v>0.514236242931345</v>
      </c>
      <c r="H302" s="21">
        <f t="shared" si="22"/>
        <v>0.28120820383332573</v>
      </c>
      <c r="I302" s="21">
        <f t="shared" si="23"/>
        <v>0.20455555323532926</v>
      </c>
      <c r="J302" s="22">
        <f t="shared" si="24"/>
        <v>1</v>
      </c>
    </row>
    <row r="303" spans="1:10" s="14" customFormat="1" ht="12" hidden="1" outlineLevel="3">
      <c r="A303" s="12">
        <v>42095</v>
      </c>
      <c r="B303" s="13">
        <v>5182533</v>
      </c>
      <c r="C303" s="23">
        <v>2862485</v>
      </c>
      <c r="D303" s="23">
        <v>1968570</v>
      </c>
      <c r="E303" s="15">
        <f t="shared" si="19"/>
        <v>10013588</v>
      </c>
      <c r="F303" s="12">
        <v>42095</v>
      </c>
      <c r="G303" s="20">
        <f t="shared" si="21"/>
        <v>0.5175500529879999</v>
      </c>
      <c r="H303" s="21">
        <f t="shared" si="22"/>
        <v>0.28586007333235597</v>
      </c>
      <c r="I303" s="21">
        <f t="shared" si="23"/>
        <v>0.1965898736796441</v>
      </c>
      <c r="J303" s="22">
        <f t="shared" si="24"/>
        <v>1</v>
      </c>
    </row>
    <row r="304" spans="1:10" s="14" customFormat="1" ht="12" hidden="1" outlineLevel="3">
      <c r="A304" s="12">
        <v>42125</v>
      </c>
      <c r="B304" s="13">
        <v>5096966</v>
      </c>
      <c r="C304" s="23">
        <v>2686769</v>
      </c>
      <c r="D304" s="23">
        <v>1973799</v>
      </c>
      <c r="E304" s="15">
        <f t="shared" si="19"/>
        <v>9757534</v>
      </c>
      <c r="F304" s="12">
        <v>42125</v>
      </c>
      <c r="G304" s="20">
        <f t="shared" si="21"/>
        <v>0.5223621050154681</v>
      </c>
      <c r="H304" s="21">
        <f t="shared" si="22"/>
        <v>0.27535328085969263</v>
      </c>
      <c r="I304" s="21">
        <f t="shared" si="23"/>
        <v>0.20228461412483933</v>
      </c>
      <c r="J304" s="22">
        <f t="shared" si="24"/>
        <v>1</v>
      </c>
    </row>
    <row r="305" spans="1:10" s="14" customFormat="1" ht="12" hidden="1" outlineLevel="3">
      <c r="A305" s="12">
        <v>42156</v>
      </c>
      <c r="B305" s="13">
        <v>5638540</v>
      </c>
      <c r="C305" s="23">
        <v>3282556</v>
      </c>
      <c r="D305" s="23">
        <v>2259620</v>
      </c>
      <c r="E305" s="15">
        <f t="shared" si="19"/>
        <v>11180716</v>
      </c>
      <c r="F305" s="12">
        <v>42156</v>
      </c>
      <c r="G305" s="20">
        <f t="shared" si="21"/>
        <v>0.5043093841217324</v>
      </c>
      <c r="H305" s="21">
        <f t="shared" si="22"/>
        <v>0.29359085768746834</v>
      </c>
      <c r="I305" s="21">
        <f t="shared" si="23"/>
        <v>0.20209975819079923</v>
      </c>
      <c r="J305" s="22">
        <f t="shared" si="24"/>
        <v>1</v>
      </c>
    </row>
    <row r="306" spans="1:10" s="14" customFormat="1" ht="12" hidden="1" outlineLevel="3">
      <c r="A306" s="12">
        <v>42186</v>
      </c>
      <c r="B306" s="13">
        <v>5706877</v>
      </c>
      <c r="C306" s="23">
        <v>2962450</v>
      </c>
      <c r="D306" s="23">
        <v>2059399</v>
      </c>
      <c r="E306" s="15">
        <f t="shared" si="19"/>
        <v>10728726</v>
      </c>
      <c r="F306" s="12">
        <v>42186</v>
      </c>
      <c r="G306" s="20">
        <f t="shared" si="21"/>
        <v>0.5319249461678861</v>
      </c>
      <c r="H306" s="21">
        <f t="shared" si="22"/>
        <v>0.2761231855487781</v>
      </c>
      <c r="I306" s="21">
        <f t="shared" si="23"/>
        <v>0.1919518682833358</v>
      </c>
      <c r="J306" s="22">
        <f t="shared" si="24"/>
        <v>1</v>
      </c>
    </row>
    <row r="307" spans="1:10" s="14" customFormat="1" ht="12" hidden="1" outlineLevel="3">
      <c r="A307" s="12">
        <v>42217</v>
      </c>
      <c r="B307" s="13">
        <v>4537694</v>
      </c>
      <c r="C307" s="23">
        <v>2354482</v>
      </c>
      <c r="D307" s="23">
        <v>1839603</v>
      </c>
      <c r="E307" s="15">
        <f t="shared" si="19"/>
        <v>8731779</v>
      </c>
      <c r="F307" s="12">
        <v>42217</v>
      </c>
      <c r="G307" s="20">
        <f t="shared" si="21"/>
        <v>0.5196757728293399</v>
      </c>
      <c r="H307" s="21">
        <f t="shared" si="22"/>
        <v>0.2696451662370291</v>
      </c>
      <c r="I307" s="21">
        <f t="shared" si="23"/>
        <v>0.21067906093363106</v>
      </c>
      <c r="J307" s="22">
        <f t="shared" si="24"/>
        <v>1</v>
      </c>
    </row>
    <row r="308" spans="1:10" s="14" customFormat="1" ht="12" hidden="1" outlineLevel="3">
      <c r="A308" s="12">
        <v>42248</v>
      </c>
      <c r="B308" s="13">
        <v>4690992</v>
      </c>
      <c r="C308" s="23">
        <v>2340714</v>
      </c>
      <c r="D308" s="23">
        <v>1790734</v>
      </c>
      <c r="E308" s="15">
        <f t="shared" si="19"/>
        <v>8822440</v>
      </c>
      <c r="F308" s="12">
        <v>42248</v>
      </c>
      <c r="G308" s="20">
        <f t="shared" si="21"/>
        <v>0.5317114086352528</v>
      </c>
      <c r="H308" s="21">
        <f t="shared" si="22"/>
        <v>0.2653136773953691</v>
      </c>
      <c r="I308" s="21">
        <f t="shared" si="23"/>
        <v>0.20297491396937808</v>
      </c>
      <c r="J308" s="22">
        <f t="shared" si="24"/>
        <v>1</v>
      </c>
    </row>
    <row r="309" spans="1:10" s="14" customFormat="1" ht="12" hidden="1" outlineLevel="3">
      <c r="A309" s="12">
        <v>42278</v>
      </c>
      <c r="B309" s="13">
        <v>6036676</v>
      </c>
      <c r="C309" s="23">
        <v>3298383</v>
      </c>
      <c r="D309" s="23">
        <v>2247640</v>
      </c>
      <c r="E309" s="15">
        <f t="shared" si="19"/>
        <v>11582699</v>
      </c>
      <c r="F309" s="12">
        <v>42278</v>
      </c>
      <c r="G309" s="20">
        <f t="shared" si="21"/>
        <v>0.5211804260820384</v>
      </c>
      <c r="H309" s="21">
        <f t="shared" si="22"/>
        <v>0.2847680838464334</v>
      </c>
      <c r="I309" s="21">
        <f t="shared" si="23"/>
        <v>0.19405149007152822</v>
      </c>
      <c r="J309" s="22">
        <f t="shared" si="24"/>
        <v>1</v>
      </c>
    </row>
    <row r="310" spans="1:10" s="14" customFormat="1" ht="12" hidden="1" outlineLevel="3">
      <c r="A310" s="12">
        <v>42309</v>
      </c>
      <c r="B310" s="13">
        <v>5357456</v>
      </c>
      <c r="C310" s="23">
        <v>2872595</v>
      </c>
      <c r="D310" s="23">
        <v>1954050</v>
      </c>
      <c r="E310" s="15">
        <f t="shared" si="19"/>
        <v>10184101</v>
      </c>
      <c r="F310" s="12">
        <v>42309</v>
      </c>
      <c r="G310" s="20">
        <f t="shared" si="21"/>
        <v>0.5260607686432018</v>
      </c>
      <c r="H310" s="21">
        <f t="shared" si="22"/>
        <v>0.28206662522298237</v>
      </c>
      <c r="I310" s="21">
        <f t="shared" si="23"/>
        <v>0.19187260613381585</v>
      </c>
      <c r="J310" s="22">
        <f t="shared" si="24"/>
        <v>1</v>
      </c>
    </row>
    <row r="311" spans="1:10" s="14" customFormat="1" ht="12" hidden="1" outlineLevel="3">
      <c r="A311" s="32">
        <v>42339</v>
      </c>
      <c r="B311" s="25">
        <v>5781379</v>
      </c>
      <c r="C311" s="27">
        <v>3020329</v>
      </c>
      <c r="D311" s="27">
        <v>2140466</v>
      </c>
      <c r="E311" s="28">
        <f t="shared" si="19"/>
        <v>10942174</v>
      </c>
      <c r="F311" s="32">
        <v>42339</v>
      </c>
      <c r="G311" s="29">
        <f t="shared" si="21"/>
        <v>0.5283574360999925</v>
      </c>
      <c r="H311" s="30">
        <f t="shared" si="22"/>
        <v>0.27602640937714934</v>
      </c>
      <c r="I311" s="30">
        <f t="shared" si="23"/>
        <v>0.19561615452285808</v>
      </c>
      <c r="J311" s="31">
        <f t="shared" si="24"/>
        <v>1</v>
      </c>
    </row>
    <row r="312" spans="1:10" s="2" customFormat="1" ht="12" collapsed="1">
      <c r="A312" s="260" t="s">
        <v>71</v>
      </c>
      <c r="B312" s="261"/>
      <c r="C312" s="261"/>
      <c r="D312" s="262"/>
      <c r="E312" s="5"/>
      <c r="F312" s="7"/>
      <c r="G312" s="4"/>
      <c r="H312" s="10"/>
      <c r="I312" s="10"/>
      <c r="J312" s="46"/>
    </row>
    <row r="313" spans="1:10" s="2" customFormat="1" ht="12" hidden="1" outlineLevel="1" collapsed="1">
      <c r="A313" s="6" t="s">
        <v>23</v>
      </c>
      <c r="B313" s="252"/>
      <c r="C313" s="252"/>
      <c r="D313" s="252"/>
      <c r="E313" s="255"/>
      <c r="F313" s="7"/>
      <c r="G313" s="264" t="s">
        <v>108</v>
      </c>
      <c r="H313" s="265"/>
      <c r="I313" s="265"/>
      <c r="J313" s="266"/>
    </row>
    <row r="314" spans="1:10" s="2" customFormat="1" ht="12" hidden="1" outlineLevel="2">
      <c r="A314" s="6"/>
      <c r="B314" s="4" t="s">
        <v>1</v>
      </c>
      <c r="C314" s="10" t="s">
        <v>2</v>
      </c>
      <c r="D314" s="10" t="s">
        <v>3</v>
      </c>
      <c r="E314" s="5" t="s">
        <v>4</v>
      </c>
      <c r="F314" s="7"/>
      <c r="G314" s="4" t="s">
        <v>1</v>
      </c>
      <c r="H314" s="10" t="s">
        <v>2</v>
      </c>
      <c r="I314" s="10" t="s">
        <v>3</v>
      </c>
      <c r="J314" s="11" t="s">
        <v>4</v>
      </c>
    </row>
    <row r="315" spans="1:10" s="2" customFormat="1" ht="11.25" customHeight="1" hidden="1" outlineLevel="2">
      <c r="A315" s="51">
        <v>2003</v>
      </c>
      <c r="B315" s="34">
        <f>SUM(B6:B13)</f>
        <v>710213</v>
      </c>
      <c r="C315" s="43">
        <f>SUM(C6:C13)</f>
        <v>0</v>
      </c>
      <c r="D315" s="43">
        <f>SUM(D6:D13)</f>
        <v>63291</v>
      </c>
      <c r="E315" s="15">
        <f>SUM(E6:E13)</f>
        <v>773504</v>
      </c>
      <c r="F315" s="51">
        <v>2003</v>
      </c>
      <c r="G315" s="17">
        <f aca="true" t="shared" si="25" ref="G315:J325">B315/$E315</f>
        <v>0.9181762473109383</v>
      </c>
      <c r="H315" s="18">
        <f t="shared" si="25"/>
        <v>0</v>
      </c>
      <c r="I315" s="18">
        <f t="shared" si="25"/>
        <v>0.08182375268906172</v>
      </c>
      <c r="J315" s="19">
        <f t="shared" si="25"/>
        <v>1</v>
      </c>
    </row>
    <row r="316" spans="1:10" s="2" customFormat="1" ht="11.25" customHeight="1" hidden="1" outlineLevel="2">
      <c r="A316" s="51">
        <v>2004</v>
      </c>
      <c r="B316" s="34">
        <f>SUM(B14:B25)</f>
        <v>6095029</v>
      </c>
      <c r="C316" s="43">
        <f>SUM(C14:C25)</f>
        <v>195290</v>
      </c>
      <c r="D316" s="43">
        <f>SUM(D14:D25)</f>
        <v>1820942</v>
      </c>
      <c r="E316" s="15">
        <f>SUM(E14:E25)</f>
        <v>8111261</v>
      </c>
      <c r="F316" s="51">
        <v>2004</v>
      </c>
      <c r="G316" s="52">
        <f t="shared" si="25"/>
        <v>0.7514280455283093</v>
      </c>
      <c r="H316" s="53">
        <f t="shared" si="25"/>
        <v>0.024076404396307798</v>
      </c>
      <c r="I316" s="53">
        <f t="shared" si="25"/>
        <v>0.22449555007538285</v>
      </c>
      <c r="J316" s="54">
        <f t="shared" si="25"/>
        <v>1</v>
      </c>
    </row>
    <row r="317" spans="1:10" s="2" customFormat="1" ht="11.25" customHeight="1" hidden="1" outlineLevel="2">
      <c r="A317" s="51">
        <v>2005</v>
      </c>
      <c r="B317" s="13">
        <f>SUM(B26:B37)</f>
        <v>14635928</v>
      </c>
      <c r="C317" s="23">
        <f>SUM(C26:C37)</f>
        <v>688748</v>
      </c>
      <c r="D317" s="23">
        <f>SUM(D26:D37)</f>
        <v>4989137</v>
      </c>
      <c r="E317" s="55">
        <f>SUM(E26:E37)</f>
        <v>20313813</v>
      </c>
      <c r="F317" s="51">
        <v>2005</v>
      </c>
      <c r="G317" s="52">
        <f t="shared" si="25"/>
        <v>0.7204914212806822</v>
      </c>
      <c r="H317" s="53">
        <f t="shared" si="25"/>
        <v>0.03390540220095558</v>
      </c>
      <c r="I317" s="53">
        <f t="shared" si="25"/>
        <v>0.24560317651836217</v>
      </c>
      <c r="J317" s="54">
        <f t="shared" si="25"/>
        <v>1</v>
      </c>
    </row>
    <row r="318" spans="1:10" s="2" customFormat="1" ht="11.25" customHeight="1" hidden="1" outlineLevel="2">
      <c r="A318" s="51" t="s">
        <v>5</v>
      </c>
      <c r="B318" s="13">
        <f>SUM(B38:B49)</f>
        <v>24929905</v>
      </c>
      <c r="C318" s="23">
        <f>SUM(C38:C49)</f>
        <v>1659061</v>
      </c>
      <c r="D318" s="23">
        <f>SUM(D38:D49)</f>
        <v>9331746</v>
      </c>
      <c r="E318" s="55">
        <f>SUM(E38:E49)</f>
        <v>35920712</v>
      </c>
      <c r="F318" s="51" t="s">
        <v>5</v>
      </c>
      <c r="G318" s="52">
        <f t="shared" si="25"/>
        <v>0.6940259146310909</v>
      </c>
      <c r="H318" s="53">
        <f t="shared" si="25"/>
        <v>0.04618675153209658</v>
      </c>
      <c r="I318" s="53">
        <f t="shared" si="25"/>
        <v>0.2597873338368126</v>
      </c>
      <c r="J318" s="54">
        <f t="shared" si="25"/>
        <v>1</v>
      </c>
    </row>
    <row r="319" spans="1:10" s="2" customFormat="1" ht="11.25" customHeight="1" hidden="1" outlineLevel="2">
      <c r="A319" s="51" t="s">
        <v>7</v>
      </c>
      <c r="B319" s="13">
        <f>SUM(B50:B61)</f>
        <v>34891212</v>
      </c>
      <c r="C319" s="23">
        <f>SUM(C50:C61)</f>
        <v>3379182</v>
      </c>
      <c r="D319" s="23">
        <f>SUM(D50:D61)</f>
        <v>14909524</v>
      </c>
      <c r="E319" s="55">
        <f>SUM(E50:E61)</f>
        <v>53179918</v>
      </c>
      <c r="F319" s="51" t="s">
        <v>7</v>
      </c>
      <c r="G319" s="52">
        <f t="shared" si="25"/>
        <v>0.656097514102974</v>
      </c>
      <c r="H319" s="53">
        <f t="shared" si="25"/>
        <v>0.0635424447250934</v>
      </c>
      <c r="I319" s="53">
        <f t="shared" si="25"/>
        <v>0.2803600411719326</v>
      </c>
      <c r="J319" s="54">
        <f t="shared" si="25"/>
        <v>1</v>
      </c>
    </row>
    <row r="320" spans="1:10" s="2" customFormat="1" ht="11.25" customHeight="1" hidden="1" outlineLevel="2">
      <c r="A320" s="51" t="s">
        <v>8</v>
      </c>
      <c r="B320" s="13">
        <f>SUM(B62:B73)</f>
        <v>47211727</v>
      </c>
      <c r="C320" s="23">
        <f>SUM(C62:C73)</f>
        <v>5640336</v>
      </c>
      <c r="D320" s="23">
        <f>SUM(D62:D73)</f>
        <v>20744843</v>
      </c>
      <c r="E320" s="55">
        <f>SUM(E62:E73)</f>
        <v>73596906</v>
      </c>
      <c r="F320" s="51" t="s">
        <v>8</v>
      </c>
      <c r="G320" s="52">
        <f t="shared" si="25"/>
        <v>0.6414906490770141</v>
      </c>
      <c r="H320" s="53">
        <f t="shared" si="25"/>
        <v>0.0766382217208968</v>
      </c>
      <c r="I320" s="53">
        <f t="shared" si="25"/>
        <v>0.281871129202089</v>
      </c>
      <c r="J320" s="54">
        <f t="shared" si="25"/>
        <v>1</v>
      </c>
    </row>
    <row r="321" spans="1:10" s="14" customFormat="1" ht="11.25" customHeight="1" hidden="1" outlineLevel="2">
      <c r="A321" s="51" t="s">
        <v>9</v>
      </c>
      <c r="B321" s="13">
        <f>SUM(B74:B85)</f>
        <v>48108554</v>
      </c>
      <c r="C321" s="23">
        <f>SUM(C74:C85)</f>
        <v>7586882</v>
      </c>
      <c r="D321" s="23">
        <f>SUM(D74:D85)</f>
        <v>22519271</v>
      </c>
      <c r="E321" s="55">
        <f>SUM(E74:E85)</f>
        <v>78214707</v>
      </c>
      <c r="F321" s="51" t="s">
        <v>9</v>
      </c>
      <c r="G321" s="52">
        <f t="shared" si="25"/>
        <v>0.6150832221362154</v>
      </c>
      <c r="H321" s="53">
        <f t="shared" si="25"/>
        <v>0.09700070857517884</v>
      </c>
      <c r="I321" s="53">
        <f t="shared" si="25"/>
        <v>0.2879160692886058</v>
      </c>
      <c r="J321" s="54">
        <f t="shared" si="25"/>
        <v>1</v>
      </c>
    </row>
    <row r="322" spans="1:11" s="14" customFormat="1" ht="11.25" customHeight="1" hidden="1" outlineLevel="2">
      <c r="A322" s="51" t="s">
        <v>20</v>
      </c>
      <c r="B322" s="13">
        <f>SUM(B86:B97)</f>
        <v>59300065</v>
      </c>
      <c r="C322" s="23">
        <f>SUM(C86:C97)</f>
        <v>10382968</v>
      </c>
      <c r="D322" s="23">
        <f>SUM(D86:D97)</f>
        <v>27071321</v>
      </c>
      <c r="E322" s="55">
        <f>SUM(E86:E97)</f>
        <v>96754354</v>
      </c>
      <c r="F322" s="51" t="s">
        <v>20</v>
      </c>
      <c r="G322" s="52">
        <f t="shared" si="25"/>
        <v>0.6128929867073476</v>
      </c>
      <c r="H322" s="53">
        <f t="shared" si="25"/>
        <v>0.10731266936059539</v>
      </c>
      <c r="I322" s="53">
        <f t="shared" si="25"/>
        <v>0.27979434393205704</v>
      </c>
      <c r="J322" s="54">
        <f t="shared" si="25"/>
        <v>1</v>
      </c>
      <c r="K322" s="23"/>
    </row>
    <row r="323" spans="1:11" s="14" customFormat="1" ht="11.25" customHeight="1" hidden="1" outlineLevel="2">
      <c r="A323" s="51" t="s">
        <v>22</v>
      </c>
      <c r="B323" s="13">
        <f>SUM(B98:B109)</f>
        <v>66274861</v>
      </c>
      <c r="C323" s="23">
        <f>SUM(C98:C109)</f>
        <v>12523281</v>
      </c>
      <c r="D323" s="23">
        <f>SUM(D98:D109)</f>
        <v>29825823</v>
      </c>
      <c r="E323" s="55">
        <f>SUM(E98:E109)</f>
        <v>108623965</v>
      </c>
      <c r="F323" s="51" t="s">
        <v>22</v>
      </c>
      <c r="G323" s="52">
        <f t="shared" si="25"/>
        <v>0.6101311160939485</v>
      </c>
      <c r="H323" s="53">
        <f t="shared" si="25"/>
        <v>0.11529022163755484</v>
      </c>
      <c r="I323" s="53">
        <f t="shared" si="25"/>
        <v>0.27457866226849664</v>
      </c>
      <c r="J323" s="54">
        <f t="shared" si="25"/>
        <v>1</v>
      </c>
      <c r="K323" s="23"/>
    </row>
    <row r="324" spans="1:11" s="14" customFormat="1" ht="11.25" customHeight="1" hidden="1" outlineLevel="2">
      <c r="A324" s="51" t="s">
        <v>51</v>
      </c>
      <c r="B324" s="13">
        <f>SUM(B110:B121)</f>
        <v>74569579</v>
      </c>
      <c r="C324" s="23">
        <f>SUM(C110:C121)</f>
        <v>14704110</v>
      </c>
      <c r="D324" s="23">
        <f>SUM(D110:D121)</f>
        <v>33226541</v>
      </c>
      <c r="E324" s="55">
        <f>SUM(E110:E121)</f>
        <v>122500230</v>
      </c>
      <c r="F324" s="51" t="s">
        <v>51</v>
      </c>
      <c r="G324" s="52">
        <f t="shared" si="25"/>
        <v>0.6087301142210101</v>
      </c>
      <c r="H324" s="53">
        <f t="shared" si="25"/>
        <v>0.12003332565171511</v>
      </c>
      <c r="I324" s="53">
        <f t="shared" si="25"/>
        <v>0.2712365601272749</v>
      </c>
      <c r="J324" s="54">
        <f t="shared" si="25"/>
        <v>1</v>
      </c>
      <c r="K324" s="23"/>
    </row>
    <row r="325" spans="1:11" s="14" customFormat="1" ht="11.25" customHeight="1" hidden="1" outlineLevel="2">
      <c r="A325" s="51" t="s">
        <v>52</v>
      </c>
      <c r="B325" s="13">
        <f>SUM(B122:B133)</f>
        <v>74796893</v>
      </c>
      <c r="C325" s="23">
        <f>SUM(C122:C133)</f>
        <v>15048344</v>
      </c>
      <c r="D325" s="23">
        <f>SUM(D122:D133)</f>
        <v>32287275</v>
      </c>
      <c r="E325" s="55">
        <f>SUM(E122:E133)</f>
        <v>122132512</v>
      </c>
      <c r="F325" s="51" t="s">
        <v>52</v>
      </c>
      <c r="G325" s="52">
        <f t="shared" si="25"/>
        <v>0.6124240939218544</v>
      </c>
      <c r="H325" s="53">
        <f t="shared" si="25"/>
        <v>0.12321325217645568</v>
      </c>
      <c r="I325" s="53">
        <f t="shared" si="25"/>
        <v>0.26436265390169</v>
      </c>
      <c r="J325" s="54">
        <f t="shared" si="25"/>
        <v>1</v>
      </c>
      <c r="K325" s="23"/>
    </row>
    <row r="326" spans="1:11" s="14" customFormat="1" ht="11.25" customHeight="1" hidden="1" outlineLevel="2">
      <c r="A326" s="51" t="s">
        <v>93</v>
      </c>
      <c r="B326" s="13">
        <f>SUM(B134:B145)</f>
        <v>71192402</v>
      </c>
      <c r="C326" s="23">
        <f>SUM(C134:C145)</f>
        <v>14511171</v>
      </c>
      <c r="D326" s="23">
        <f>SUM(D134:D145)</f>
        <v>30024918</v>
      </c>
      <c r="E326" s="55">
        <f>SUM(E134:E145)</f>
        <v>115728491</v>
      </c>
      <c r="F326" s="51" t="s">
        <v>93</v>
      </c>
      <c r="G326" s="52">
        <f aca="true" t="shared" si="26" ref="G326:J327">B326/$E326</f>
        <v>0.6151674612261211</v>
      </c>
      <c r="H326" s="53">
        <f t="shared" si="26"/>
        <v>0.12538978841433265</v>
      </c>
      <c r="I326" s="53">
        <f t="shared" si="26"/>
        <v>0.2594427503595463</v>
      </c>
      <c r="J326" s="54">
        <f t="shared" si="26"/>
        <v>1</v>
      </c>
      <c r="K326" s="23"/>
    </row>
    <row r="327" spans="1:11" s="14" customFormat="1" ht="11.25" customHeight="1" hidden="1" outlineLevel="2">
      <c r="A327" s="51" t="s">
        <v>98</v>
      </c>
      <c r="B327" s="25">
        <f>SUM(B146:B157)</f>
        <v>78518851</v>
      </c>
      <c r="C327" s="27">
        <f>SUM(C146:C157)</f>
        <v>15732489</v>
      </c>
      <c r="D327" s="27">
        <f>SUM(D146:D157)</f>
        <v>31286684</v>
      </c>
      <c r="E327" s="55">
        <f>SUM(E146:E157)</f>
        <v>125538024</v>
      </c>
      <c r="F327" s="253" t="s">
        <v>98</v>
      </c>
      <c r="G327" s="64">
        <f t="shared" si="26"/>
        <v>0.6254587136085558</v>
      </c>
      <c r="H327" s="65">
        <f t="shared" si="26"/>
        <v>0.12532050847000747</v>
      </c>
      <c r="I327" s="65">
        <f t="shared" si="26"/>
        <v>0.24922077792143676</v>
      </c>
      <c r="J327" s="219">
        <f t="shared" si="26"/>
        <v>1</v>
      </c>
      <c r="K327" s="23"/>
    </row>
    <row r="328" spans="1:10" s="14" customFormat="1" ht="11.25" customHeight="1" hidden="1" outlineLevel="1" collapsed="1">
      <c r="A328" s="56" t="s">
        <v>24</v>
      </c>
      <c r="B328" s="252"/>
      <c r="C328" s="252"/>
      <c r="D328" s="252"/>
      <c r="E328" s="255"/>
      <c r="F328" s="7"/>
      <c r="G328" s="264" t="s">
        <v>53</v>
      </c>
      <c r="H328" s="265"/>
      <c r="I328" s="265"/>
      <c r="J328" s="266"/>
    </row>
    <row r="329" spans="1:10" s="2" customFormat="1" ht="12" hidden="1" outlineLevel="2">
      <c r="A329" s="6"/>
      <c r="B329" s="4" t="s">
        <v>1</v>
      </c>
      <c r="C329" s="10" t="s">
        <v>2</v>
      </c>
      <c r="D329" s="10" t="s">
        <v>3</v>
      </c>
      <c r="E329" s="5" t="s">
        <v>4</v>
      </c>
      <c r="F329" s="7"/>
      <c r="G329" s="4" t="s">
        <v>1</v>
      </c>
      <c r="H329" s="10" t="s">
        <v>2</v>
      </c>
      <c r="I329" s="10" t="s">
        <v>3</v>
      </c>
      <c r="J329" s="11" t="s">
        <v>4</v>
      </c>
    </row>
    <row r="330" spans="1:10" s="14" customFormat="1" ht="11.25" customHeight="1" hidden="1" outlineLevel="2">
      <c r="A330" s="59">
        <v>2003</v>
      </c>
      <c r="B330" s="60">
        <f>SUM(B160:B167)</f>
        <v>212214</v>
      </c>
      <c r="C330" s="61">
        <f>SUM(C160:C167)</f>
        <v>0</v>
      </c>
      <c r="D330" s="61">
        <f>SUM(D160:D167)</f>
        <v>10722</v>
      </c>
      <c r="E330" s="62">
        <f>SUM(E160:E167)</f>
        <v>222936</v>
      </c>
      <c r="F330" s="73">
        <v>2003</v>
      </c>
      <c r="G330" s="17">
        <f aca="true" t="shared" si="27" ref="G330:J340">B330/$E330</f>
        <v>0.9519054795995263</v>
      </c>
      <c r="H330" s="18">
        <f t="shared" si="27"/>
        <v>0</v>
      </c>
      <c r="I330" s="18">
        <f t="shared" si="27"/>
        <v>0.04809452040047368</v>
      </c>
      <c r="J330" s="19">
        <f t="shared" si="27"/>
        <v>1</v>
      </c>
    </row>
    <row r="331" spans="1:10" s="14" customFormat="1" ht="11.25" customHeight="1" hidden="1" outlineLevel="2">
      <c r="A331" s="51">
        <v>2004</v>
      </c>
      <c r="B331" s="34">
        <f>SUM(B168:B179)</f>
        <v>3525144</v>
      </c>
      <c r="C331" s="43">
        <f>SUM(C168:C179)</f>
        <v>1116947</v>
      </c>
      <c r="D331" s="43">
        <f>SUM(D168:D179)</f>
        <v>977654</v>
      </c>
      <c r="E331" s="15">
        <f>SUM(E168:E179)</f>
        <v>5619745</v>
      </c>
      <c r="F331" s="73">
        <v>2004</v>
      </c>
      <c r="G331" s="52">
        <f t="shared" si="27"/>
        <v>0.6272782839790774</v>
      </c>
      <c r="H331" s="53">
        <f t="shared" si="27"/>
        <v>0.19875403599273633</v>
      </c>
      <c r="I331" s="53">
        <f t="shared" si="27"/>
        <v>0.17396768002818633</v>
      </c>
      <c r="J331" s="54">
        <f t="shared" si="27"/>
        <v>1</v>
      </c>
    </row>
    <row r="332" spans="1:10" s="14" customFormat="1" ht="11.25" customHeight="1" hidden="1" outlineLevel="2">
      <c r="A332" s="51">
        <v>2005</v>
      </c>
      <c r="B332" s="13">
        <f>SUM(B180:B191)</f>
        <v>8672989</v>
      </c>
      <c r="C332" s="23">
        <f>SUM(C180:C191)</f>
        <v>5270633</v>
      </c>
      <c r="D332" s="23">
        <f>SUM(D180:D191)</f>
        <v>3271501</v>
      </c>
      <c r="E332" s="55">
        <f>SUM(E180:E191)</f>
        <v>17215123</v>
      </c>
      <c r="F332" s="73">
        <v>2005</v>
      </c>
      <c r="G332" s="52">
        <f t="shared" si="27"/>
        <v>0.5038005827782932</v>
      </c>
      <c r="H332" s="53">
        <f t="shared" si="27"/>
        <v>0.30616295916096564</v>
      </c>
      <c r="I332" s="53">
        <f t="shared" si="27"/>
        <v>0.19003645806074113</v>
      </c>
      <c r="J332" s="54">
        <f t="shared" si="27"/>
        <v>1</v>
      </c>
    </row>
    <row r="333" spans="1:10" s="14" customFormat="1" ht="11.25" customHeight="1" hidden="1" outlineLevel="2">
      <c r="A333" s="51" t="s">
        <v>5</v>
      </c>
      <c r="B333" s="13">
        <f>SUM(B192:B203)</f>
        <v>17517510</v>
      </c>
      <c r="C333" s="23">
        <f>SUM(C192:C203)</f>
        <v>8174716</v>
      </c>
      <c r="D333" s="23">
        <f>SUM(D192:D203)</f>
        <v>6431693</v>
      </c>
      <c r="E333" s="55">
        <f>SUM(E192:E203)</f>
        <v>32123919</v>
      </c>
      <c r="F333" s="73" t="s">
        <v>5</v>
      </c>
      <c r="G333" s="52">
        <f t="shared" si="27"/>
        <v>0.5453104896697069</v>
      </c>
      <c r="H333" s="53">
        <f t="shared" si="27"/>
        <v>0.2544744307193652</v>
      </c>
      <c r="I333" s="53">
        <f t="shared" si="27"/>
        <v>0.2002150796109279</v>
      </c>
      <c r="J333" s="54">
        <f t="shared" si="27"/>
        <v>1</v>
      </c>
    </row>
    <row r="334" spans="1:10" s="14" customFormat="1" ht="11.25" customHeight="1" hidden="1" outlineLevel="2">
      <c r="A334" s="51" t="s">
        <v>7</v>
      </c>
      <c r="B334" s="13">
        <f>SUM(B204:B215)</f>
        <v>26107686</v>
      </c>
      <c r="C334" s="23">
        <f>SUM(C204:C215)</f>
        <v>12197381</v>
      </c>
      <c r="D334" s="23">
        <f>SUM(D204:D215)</f>
        <v>10624220</v>
      </c>
      <c r="E334" s="55">
        <f>SUM(E204:E215)</f>
        <v>48929287</v>
      </c>
      <c r="F334" s="73" t="s">
        <v>7</v>
      </c>
      <c r="G334" s="52">
        <f t="shared" si="27"/>
        <v>0.533579939556446</v>
      </c>
      <c r="H334" s="53">
        <f t="shared" si="27"/>
        <v>0.24928589292543749</v>
      </c>
      <c r="I334" s="53">
        <f t="shared" si="27"/>
        <v>0.2171341675181165</v>
      </c>
      <c r="J334" s="54">
        <f t="shared" si="27"/>
        <v>1</v>
      </c>
    </row>
    <row r="335" spans="1:10" s="14" customFormat="1" ht="11.25" customHeight="1" hidden="1" outlineLevel="2">
      <c r="A335" s="51" t="s">
        <v>8</v>
      </c>
      <c r="B335" s="13">
        <f>SUM(B216:B227)</f>
        <v>33765697</v>
      </c>
      <c r="C335" s="23">
        <f>SUM(C216:C227)</f>
        <v>16667995</v>
      </c>
      <c r="D335" s="23">
        <f>SUM(D216:D227)</f>
        <v>14720674</v>
      </c>
      <c r="E335" s="55">
        <f>SUM(E216:E227)</f>
        <v>65154366</v>
      </c>
      <c r="F335" s="73" t="s">
        <v>8</v>
      </c>
      <c r="G335" s="52">
        <f t="shared" si="27"/>
        <v>0.5182415097094184</v>
      </c>
      <c r="H335" s="53">
        <f t="shared" si="27"/>
        <v>0.2558231477534445</v>
      </c>
      <c r="I335" s="53">
        <f t="shared" si="27"/>
        <v>0.22593534253713712</v>
      </c>
      <c r="J335" s="54">
        <f t="shared" si="27"/>
        <v>1</v>
      </c>
    </row>
    <row r="336" spans="1:10" s="14" customFormat="1" ht="11.25" customHeight="1" hidden="1" outlineLevel="2">
      <c r="A336" s="51" t="s">
        <v>9</v>
      </c>
      <c r="B336" s="13">
        <f>SUM(B228:B239)</f>
        <v>40282239</v>
      </c>
      <c r="C336" s="23">
        <f>SUM(C228:C239)</f>
        <v>20598741</v>
      </c>
      <c r="D336" s="23">
        <f>SUM(D228:D239)</f>
        <v>18027971</v>
      </c>
      <c r="E336" s="55">
        <f>SUM(E228:E239)</f>
        <v>78908951</v>
      </c>
      <c r="F336" s="73" t="s">
        <v>9</v>
      </c>
      <c r="G336" s="52">
        <f t="shared" si="27"/>
        <v>0.5104901090371864</v>
      </c>
      <c r="H336" s="53">
        <f t="shared" si="27"/>
        <v>0.26104441560755254</v>
      </c>
      <c r="I336" s="53">
        <f t="shared" si="27"/>
        <v>0.22846547535526102</v>
      </c>
      <c r="J336" s="54">
        <f t="shared" si="27"/>
        <v>1</v>
      </c>
    </row>
    <row r="337" spans="1:10" s="14" customFormat="1" ht="11.25" customHeight="1" hidden="1" outlineLevel="2">
      <c r="A337" s="51" t="s">
        <v>20</v>
      </c>
      <c r="B337" s="13">
        <f>SUM(B240:B251)</f>
        <v>47552185</v>
      </c>
      <c r="C337" s="23">
        <f>SUM(C240:C251)</f>
        <v>25720595</v>
      </c>
      <c r="D337" s="23">
        <f>SUM(D240:D251)</f>
        <v>21168620</v>
      </c>
      <c r="E337" s="55">
        <f>SUM(E240:E251)</f>
        <v>94441400</v>
      </c>
      <c r="F337" s="73" t="s">
        <v>20</v>
      </c>
      <c r="G337" s="52">
        <f t="shared" si="27"/>
        <v>0.5035099543208804</v>
      </c>
      <c r="H337" s="53">
        <f t="shared" si="27"/>
        <v>0.2723444908694704</v>
      </c>
      <c r="I337" s="53">
        <f t="shared" si="27"/>
        <v>0.22414555480964915</v>
      </c>
      <c r="J337" s="54">
        <f t="shared" si="27"/>
        <v>1</v>
      </c>
    </row>
    <row r="338" spans="1:10" s="14" customFormat="1" ht="11.25" customHeight="1" hidden="1" outlineLevel="2">
      <c r="A338" s="51" t="s">
        <v>22</v>
      </c>
      <c r="B338" s="13">
        <f>SUM(B252:B263)</f>
        <v>52451625</v>
      </c>
      <c r="C338" s="23">
        <f>SUM(C252:C263)</f>
        <v>29737785</v>
      </c>
      <c r="D338" s="23">
        <f>SUM(D252:D263)</f>
        <v>23582334</v>
      </c>
      <c r="E338" s="55">
        <f>SUM(E252:E263)</f>
        <v>105771744</v>
      </c>
      <c r="F338" s="73" t="s">
        <v>22</v>
      </c>
      <c r="G338" s="52">
        <f t="shared" si="27"/>
        <v>0.4958944895528999</v>
      </c>
      <c r="H338" s="53">
        <f t="shared" si="27"/>
        <v>0.2811505594537611</v>
      </c>
      <c r="I338" s="53">
        <f t="shared" si="27"/>
        <v>0.222954950993339</v>
      </c>
      <c r="J338" s="54">
        <f t="shared" si="27"/>
        <v>1</v>
      </c>
    </row>
    <row r="339" spans="1:10" s="14" customFormat="1" ht="11.25" customHeight="1" hidden="1" outlineLevel="2">
      <c r="A339" s="51" t="s">
        <v>51</v>
      </c>
      <c r="B339" s="13">
        <f>SUM(B264:B275)</f>
        <v>57107423</v>
      </c>
      <c r="C339" s="23">
        <f>SUM(C264:C275)</f>
        <v>31747626</v>
      </c>
      <c r="D339" s="23">
        <f>SUM(D264:D275)</f>
        <v>25134079</v>
      </c>
      <c r="E339" s="55">
        <f>SUM(E264:E275)</f>
        <v>113989128</v>
      </c>
      <c r="F339" s="73" t="s">
        <v>51</v>
      </c>
      <c r="G339" s="52">
        <f t="shared" si="27"/>
        <v>0.5009900856509755</v>
      </c>
      <c r="H339" s="53">
        <f t="shared" si="27"/>
        <v>0.27851450885737106</v>
      </c>
      <c r="I339" s="53">
        <f t="shared" si="27"/>
        <v>0.22049540549165356</v>
      </c>
      <c r="J339" s="54">
        <f t="shared" si="27"/>
        <v>1</v>
      </c>
    </row>
    <row r="340" spans="1:10" s="14" customFormat="1" ht="11.25" customHeight="1" hidden="1" outlineLevel="2">
      <c r="A340" s="51" t="s">
        <v>52</v>
      </c>
      <c r="B340" s="13">
        <f>SUM(B276:B287)</f>
        <v>61003361</v>
      </c>
      <c r="C340" s="23">
        <f>SUM(C276:C287)</f>
        <v>33327716</v>
      </c>
      <c r="D340" s="23">
        <f>SUM(D276:D287)</f>
        <v>26556473</v>
      </c>
      <c r="E340" s="55">
        <f>SUM(E276:E287)</f>
        <v>120887550</v>
      </c>
      <c r="F340" s="73" t="s">
        <v>52</v>
      </c>
      <c r="G340" s="52">
        <f t="shared" si="27"/>
        <v>0.5046289795764741</v>
      </c>
      <c r="H340" s="53">
        <f t="shared" si="27"/>
        <v>0.27569188059481725</v>
      </c>
      <c r="I340" s="221">
        <f t="shared" si="27"/>
        <v>0.21967913982870857</v>
      </c>
      <c r="J340" s="220">
        <f t="shared" si="27"/>
        <v>1</v>
      </c>
    </row>
    <row r="341" spans="1:10" s="14" customFormat="1" ht="11.25" customHeight="1" hidden="1" outlineLevel="2">
      <c r="A341" s="51" t="s">
        <v>93</v>
      </c>
      <c r="B341" s="13">
        <f>SUM(B288:B299)</f>
        <v>61171057</v>
      </c>
      <c r="C341" s="23">
        <f>SUM(C288:C299)</f>
        <v>33672308</v>
      </c>
      <c r="D341" s="23">
        <f>SUM(D288:D299)</f>
        <v>25011710</v>
      </c>
      <c r="E341" s="55">
        <f>SUM(E288:E299)</f>
        <v>119855075</v>
      </c>
      <c r="F341" s="73" t="s">
        <v>93</v>
      </c>
      <c r="G341" s="52">
        <f aca="true" t="shared" si="28" ref="G341:J342">B341/$E341</f>
        <v>0.5103751927066918</v>
      </c>
      <c r="H341" s="53">
        <f t="shared" si="28"/>
        <v>0.28094186249518427</v>
      </c>
      <c r="I341" s="221">
        <f t="shared" si="28"/>
        <v>0.2086829447981239</v>
      </c>
      <c r="J341" s="220">
        <f t="shared" si="28"/>
        <v>1</v>
      </c>
    </row>
    <row r="342" spans="1:10" s="14" customFormat="1" ht="11.25" customHeight="1" hidden="1" outlineLevel="2">
      <c r="A342" s="253" t="s">
        <v>98</v>
      </c>
      <c r="B342" s="25">
        <f>SUM(B300:B311)</f>
        <v>64659854</v>
      </c>
      <c r="C342" s="27">
        <f>SUM(C300:C311)</f>
        <v>35049109</v>
      </c>
      <c r="D342" s="27">
        <f>SUM(D300:D311)</f>
        <v>24911992</v>
      </c>
      <c r="E342" s="63">
        <f>SUM(E300:E311)</f>
        <v>124620955</v>
      </c>
      <c r="F342" s="254" t="s">
        <v>98</v>
      </c>
      <c r="G342" s="64">
        <f t="shared" si="28"/>
        <v>0.5188521785922761</v>
      </c>
      <c r="H342" s="65">
        <f t="shared" si="28"/>
        <v>0.28124571024190914</v>
      </c>
      <c r="I342" s="222">
        <f t="shared" si="28"/>
        <v>0.19990211116581477</v>
      </c>
      <c r="J342" s="219">
        <f t="shared" si="28"/>
        <v>1</v>
      </c>
    </row>
    <row r="343" spans="1:10" s="14" customFormat="1" ht="11.25" customHeight="1" collapsed="1">
      <c r="A343" s="270" t="s">
        <v>72</v>
      </c>
      <c r="B343" s="261"/>
      <c r="C343" s="261"/>
      <c r="D343" s="262"/>
      <c r="E343" s="63"/>
      <c r="F343" s="66"/>
      <c r="G343" s="67"/>
      <c r="H343" s="68"/>
      <c r="I343" s="68"/>
      <c r="J343" s="69"/>
    </row>
    <row r="344" spans="1:10" s="14" customFormat="1" ht="11.25" customHeight="1" hidden="1" outlineLevel="1" collapsed="1">
      <c r="A344" s="39" t="s">
        <v>28</v>
      </c>
      <c r="B344" s="40"/>
      <c r="C344" s="1"/>
      <c r="D344" s="1"/>
      <c r="E344" s="41"/>
      <c r="F344" s="7"/>
      <c r="G344" s="264" t="s">
        <v>107</v>
      </c>
      <c r="H344" s="265"/>
      <c r="I344" s="265"/>
      <c r="J344" s="266"/>
    </row>
    <row r="345" spans="1:10" s="2" customFormat="1" ht="12" hidden="1" outlineLevel="2">
      <c r="A345" s="6" t="s">
        <v>0</v>
      </c>
      <c r="B345" s="4" t="s">
        <v>1</v>
      </c>
      <c r="C345" s="10" t="s">
        <v>2</v>
      </c>
      <c r="D345" s="70" t="s">
        <v>3</v>
      </c>
      <c r="E345" s="5" t="s">
        <v>4</v>
      </c>
      <c r="F345" s="7"/>
      <c r="G345" s="4" t="s">
        <v>1</v>
      </c>
      <c r="H345" s="10" t="s">
        <v>2</v>
      </c>
      <c r="I345" s="10" t="s">
        <v>3</v>
      </c>
      <c r="J345" s="11" t="s">
        <v>4</v>
      </c>
    </row>
    <row r="346" spans="1:10" s="14" customFormat="1" ht="11.25" customHeight="1" hidden="1" outlineLevel="2">
      <c r="A346" s="71">
        <v>2003</v>
      </c>
      <c r="B346" s="23"/>
      <c r="C346" s="23"/>
      <c r="D346" s="23"/>
      <c r="E346" s="72"/>
      <c r="F346" s="71">
        <v>2003</v>
      </c>
      <c r="G346" s="18"/>
      <c r="H346" s="18"/>
      <c r="I346" s="18"/>
      <c r="J346" s="19"/>
    </row>
    <row r="347" spans="1:10" s="14" customFormat="1" ht="11.25" customHeight="1" hidden="1" outlineLevel="2">
      <c r="A347" s="73">
        <v>2004</v>
      </c>
      <c r="B347" s="23">
        <f aca="true" t="shared" si="29" ref="B347:E356">B316-B315</f>
        <v>5384816</v>
      </c>
      <c r="C347" s="23">
        <f t="shared" si="29"/>
        <v>195290</v>
      </c>
      <c r="D347" s="23">
        <f t="shared" si="29"/>
        <v>1757651</v>
      </c>
      <c r="E347" s="13">
        <f t="shared" si="29"/>
        <v>7337757</v>
      </c>
      <c r="F347" s="73">
        <v>2004</v>
      </c>
      <c r="G347" s="53"/>
      <c r="H347" s="53"/>
      <c r="I347" s="53"/>
      <c r="J347" s="54"/>
    </row>
    <row r="348" spans="1:10" s="14" customFormat="1" ht="11.25" customHeight="1" hidden="1" outlineLevel="2">
      <c r="A348" s="73">
        <v>2005</v>
      </c>
      <c r="B348" s="23">
        <f t="shared" si="29"/>
        <v>8540899</v>
      </c>
      <c r="C348" s="23">
        <f t="shared" si="29"/>
        <v>493458</v>
      </c>
      <c r="D348" s="23">
        <f t="shared" si="29"/>
        <v>3168195</v>
      </c>
      <c r="E348" s="13">
        <f t="shared" si="29"/>
        <v>12202552</v>
      </c>
      <c r="F348" s="73">
        <v>2005</v>
      </c>
      <c r="G348" s="53">
        <f aca="true" t="shared" si="30" ref="G348:J355">(B317-B316)/B316</f>
        <v>1.4012893129794788</v>
      </c>
      <c r="H348" s="53">
        <f t="shared" si="30"/>
        <v>2.5267960469046034</v>
      </c>
      <c r="I348" s="53">
        <f t="shared" si="30"/>
        <v>1.739865959486903</v>
      </c>
      <c r="J348" s="74">
        <f t="shared" si="30"/>
        <v>1.5043964187565904</v>
      </c>
    </row>
    <row r="349" spans="1:10" s="14" customFormat="1" ht="11.25" customHeight="1" hidden="1" outlineLevel="2">
      <c r="A349" s="73" t="s">
        <v>5</v>
      </c>
      <c r="B349" s="23">
        <f t="shared" si="29"/>
        <v>10293977</v>
      </c>
      <c r="C349" s="23">
        <f t="shared" si="29"/>
        <v>970313</v>
      </c>
      <c r="D349" s="23">
        <f t="shared" si="29"/>
        <v>4342609</v>
      </c>
      <c r="E349" s="13">
        <f t="shared" si="29"/>
        <v>15606899</v>
      </c>
      <c r="F349" s="73" t="s">
        <v>5</v>
      </c>
      <c r="G349" s="53">
        <f t="shared" si="30"/>
        <v>0.7033361328369475</v>
      </c>
      <c r="H349" s="53">
        <f t="shared" si="30"/>
        <v>1.408806994720856</v>
      </c>
      <c r="I349" s="53">
        <f t="shared" si="30"/>
        <v>0.8704128589774144</v>
      </c>
      <c r="J349" s="74">
        <f t="shared" si="30"/>
        <v>0.7682899808125634</v>
      </c>
    </row>
    <row r="350" spans="1:10" s="14" customFormat="1" ht="11.25" customHeight="1" hidden="1" outlineLevel="2">
      <c r="A350" s="73" t="s">
        <v>7</v>
      </c>
      <c r="B350" s="23">
        <f t="shared" si="29"/>
        <v>9961307</v>
      </c>
      <c r="C350" s="23">
        <f t="shared" si="29"/>
        <v>1720121</v>
      </c>
      <c r="D350" s="23">
        <f t="shared" si="29"/>
        <v>5577778</v>
      </c>
      <c r="E350" s="13">
        <f t="shared" si="29"/>
        <v>17259206</v>
      </c>
      <c r="F350" s="73" t="s">
        <v>7</v>
      </c>
      <c r="G350" s="53">
        <f t="shared" si="30"/>
        <v>0.3995726016605358</v>
      </c>
      <c r="H350" s="53">
        <f t="shared" si="30"/>
        <v>1.036803951150681</v>
      </c>
      <c r="I350" s="53">
        <f t="shared" si="30"/>
        <v>0.5977207266464389</v>
      </c>
      <c r="J350" s="74">
        <f t="shared" si="30"/>
        <v>0.48048062076275105</v>
      </c>
    </row>
    <row r="351" spans="1:10" s="14" customFormat="1" ht="11.25" customHeight="1" hidden="1" outlineLevel="2">
      <c r="A351" s="73" t="s">
        <v>8</v>
      </c>
      <c r="B351" s="23">
        <f t="shared" si="29"/>
        <v>12320515</v>
      </c>
      <c r="C351" s="23">
        <f t="shared" si="29"/>
        <v>2261154</v>
      </c>
      <c r="D351" s="23">
        <f t="shared" si="29"/>
        <v>5835319</v>
      </c>
      <c r="E351" s="13">
        <f t="shared" si="29"/>
        <v>20416988</v>
      </c>
      <c r="F351" s="73" t="s">
        <v>8</v>
      </c>
      <c r="G351" s="53">
        <f t="shared" si="30"/>
        <v>0.3531122679258032</v>
      </c>
      <c r="H351" s="53">
        <f t="shared" si="30"/>
        <v>0.6691424137557551</v>
      </c>
      <c r="I351" s="53">
        <f t="shared" si="30"/>
        <v>0.39138197839179845</v>
      </c>
      <c r="J351" s="74">
        <f t="shared" si="30"/>
        <v>0.3839228936005505</v>
      </c>
    </row>
    <row r="352" spans="1:10" s="14" customFormat="1" ht="11.25" customHeight="1" hidden="1" outlineLevel="2">
      <c r="A352" s="73" t="s">
        <v>9</v>
      </c>
      <c r="B352" s="23">
        <f t="shared" si="29"/>
        <v>896827</v>
      </c>
      <c r="C352" s="23">
        <f t="shared" si="29"/>
        <v>1946546</v>
      </c>
      <c r="D352" s="23">
        <f t="shared" si="29"/>
        <v>1774428</v>
      </c>
      <c r="E352" s="13">
        <f t="shared" si="29"/>
        <v>4617801</v>
      </c>
      <c r="F352" s="73" t="s">
        <v>9</v>
      </c>
      <c r="G352" s="53">
        <f t="shared" si="30"/>
        <v>0.018995852449964393</v>
      </c>
      <c r="H352" s="53">
        <f t="shared" si="30"/>
        <v>0.3451117096570133</v>
      </c>
      <c r="I352" s="53">
        <f t="shared" si="30"/>
        <v>0.08553586064739077</v>
      </c>
      <c r="J352" s="74">
        <f t="shared" si="30"/>
        <v>0.06274449906902337</v>
      </c>
    </row>
    <row r="353" spans="1:10" s="14" customFormat="1" ht="11.25" customHeight="1" hidden="1" outlineLevel="2">
      <c r="A353" s="73" t="s">
        <v>20</v>
      </c>
      <c r="B353" s="23">
        <f t="shared" si="29"/>
        <v>11191511</v>
      </c>
      <c r="C353" s="23">
        <f t="shared" si="29"/>
        <v>2796086</v>
      </c>
      <c r="D353" s="23">
        <f t="shared" si="29"/>
        <v>4552050</v>
      </c>
      <c r="E353" s="13">
        <f t="shared" si="29"/>
        <v>18539647</v>
      </c>
      <c r="F353" s="73" t="s">
        <v>20</v>
      </c>
      <c r="G353" s="53">
        <f t="shared" si="30"/>
        <v>0.23263037587868468</v>
      </c>
      <c r="H353" s="53">
        <f t="shared" si="30"/>
        <v>0.36854217582400783</v>
      </c>
      <c r="I353" s="53">
        <f t="shared" si="30"/>
        <v>0.20214020249589784</v>
      </c>
      <c r="J353" s="74">
        <f t="shared" si="30"/>
        <v>0.23703530590480892</v>
      </c>
    </row>
    <row r="354" spans="1:10" s="14" customFormat="1" ht="11.25" customHeight="1" hidden="1" outlineLevel="2">
      <c r="A354" s="73" t="s">
        <v>22</v>
      </c>
      <c r="B354" s="23">
        <f t="shared" si="29"/>
        <v>6974796</v>
      </c>
      <c r="C354" s="23">
        <f t="shared" si="29"/>
        <v>2140313</v>
      </c>
      <c r="D354" s="23">
        <f t="shared" si="29"/>
        <v>2754502</v>
      </c>
      <c r="E354" s="13">
        <f t="shared" si="29"/>
        <v>11869611</v>
      </c>
      <c r="F354" s="73" t="s">
        <v>22</v>
      </c>
      <c r="G354" s="53">
        <f t="shared" si="30"/>
        <v>0.11761869063718564</v>
      </c>
      <c r="H354" s="53">
        <f t="shared" si="30"/>
        <v>0.20613691576435564</v>
      </c>
      <c r="I354" s="53">
        <f t="shared" si="30"/>
        <v>0.10174981856260358</v>
      </c>
      <c r="J354" s="74">
        <f t="shared" si="30"/>
        <v>0.12267779701159495</v>
      </c>
    </row>
    <row r="355" spans="1:10" s="14" customFormat="1" ht="11.25" customHeight="1" hidden="1" outlineLevel="2">
      <c r="A355" s="73" t="s">
        <v>51</v>
      </c>
      <c r="B355" s="23">
        <f t="shared" si="29"/>
        <v>8294718</v>
      </c>
      <c r="C355" s="23">
        <f t="shared" si="29"/>
        <v>2180829</v>
      </c>
      <c r="D355" s="23">
        <f t="shared" si="29"/>
        <v>3400718</v>
      </c>
      <c r="E355" s="13">
        <f t="shared" si="29"/>
        <v>13876265</v>
      </c>
      <c r="F355" s="73" t="s">
        <v>51</v>
      </c>
      <c r="G355" s="53">
        <f t="shared" si="30"/>
        <v>0.1251563243565309</v>
      </c>
      <c r="H355" s="53">
        <f t="shared" si="30"/>
        <v>0.1741419840375697</v>
      </c>
      <c r="I355" s="53">
        <f t="shared" si="30"/>
        <v>0.11401925103625808</v>
      </c>
      <c r="J355" s="74">
        <f t="shared" si="30"/>
        <v>0.12774588922435304</v>
      </c>
    </row>
    <row r="356" spans="1:10" s="14" customFormat="1" ht="11.25" customHeight="1" hidden="1" outlineLevel="2">
      <c r="A356" s="73" t="s">
        <v>52</v>
      </c>
      <c r="B356" s="23">
        <f t="shared" si="29"/>
        <v>227314</v>
      </c>
      <c r="C356" s="23">
        <f t="shared" si="29"/>
        <v>344234</v>
      </c>
      <c r="D356" s="23">
        <f t="shared" si="29"/>
        <v>-939266</v>
      </c>
      <c r="E356" s="13">
        <f t="shared" si="29"/>
        <v>-367718</v>
      </c>
      <c r="F356" s="73" t="s">
        <v>52</v>
      </c>
      <c r="G356" s="53">
        <f aca="true" t="shared" si="31" ref="G356:J358">(B325-B324)/B324</f>
        <v>0.0030483476378484046</v>
      </c>
      <c r="H356" s="53">
        <f t="shared" si="31"/>
        <v>0.02341073346159679</v>
      </c>
      <c r="I356" s="53">
        <f t="shared" si="31"/>
        <v>-0.02826854591936007</v>
      </c>
      <c r="J356" s="74">
        <f t="shared" si="31"/>
        <v>-0.0030017739558529806</v>
      </c>
    </row>
    <row r="357" spans="1:10" s="14" customFormat="1" ht="11.25" customHeight="1" hidden="1" outlineLevel="2">
      <c r="A357" s="73" t="s">
        <v>93</v>
      </c>
      <c r="B357" s="23">
        <f aca="true" t="shared" si="32" ref="B357:E358">B326-B325</f>
        <v>-3604491</v>
      </c>
      <c r="C357" s="23">
        <f t="shared" si="32"/>
        <v>-537173</v>
      </c>
      <c r="D357" s="23">
        <f t="shared" si="32"/>
        <v>-2262357</v>
      </c>
      <c r="E357" s="13">
        <f t="shared" si="32"/>
        <v>-6404021</v>
      </c>
      <c r="F357" s="73" t="s">
        <v>93</v>
      </c>
      <c r="G357" s="53">
        <f t="shared" si="31"/>
        <v>-0.04819038405779769</v>
      </c>
      <c r="H357" s="53">
        <f t="shared" si="31"/>
        <v>-0.03569648593891793</v>
      </c>
      <c r="I357" s="53">
        <f t="shared" si="31"/>
        <v>-0.07006961720987603</v>
      </c>
      <c r="J357" s="74">
        <f t="shared" si="31"/>
        <v>-0.05243502237962648</v>
      </c>
    </row>
    <row r="358" spans="1:10" s="14" customFormat="1" ht="11.25" customHeight="1" hidden="1" outlineLevel="2">
      <c r="A358" s="73" t="s">
        <v>98</v>
      </c>
      <c r="B358" s="23">
        <f t="shared" si="32"/>
        <v>7326449</v>
      </c>
      <c r="C358" s="23">
        <f t="shared" si="32"/>
        <v>1221318</v>
      </c>
      <c r="D358" s="23">
        <f t="shared" si="32"/>
        <v>1261766</v>
      </c>
      <c r="E358" s="13">
        <f t="shared" si="32"/>
        <v>9809533</v>
      </c>
      <c r="F358" s="73" t="s">
        <v>98</v>
      </c>
      <c r="G358" s="53">
        <f t="shared" si="31"/>
        <v>0.10291054654961634</v>
      </c>
      <c r="H358" s="53">
        <f t="shared" si="31"/>
        <v>0.08416398649013232</v>
      </c>
      <c r="I358" s="53">
        <f t="shared" si="31"/>
        <v>0.04202396156419145</v>
      </c>
      <c r="J358" s="74">
        <f t="shared" si="31"/>
        <v>0.08476333628164218</v>
      </c>
    </row>
    <row r="359" spans="1:10" s="14" customFormat="1" ht="11.25" customHeight="1" hidden="1" outlineLevel="1" collapsed="1">
      <c r="A359" s="6" t="s">
        <v>29</v>
      </c>
      <c r="B359" s="4"/>
      <c r="C359" s="10"/>
      <c r="D359" s="10"/>
      <c r="E359" s="5"/>
      <c r="F359" s="7"/>
      <c r="G359" s="264" t="s">
        <v>27</v>
      </c>
      <c r="H359" s="265"/>
      <c r="I359" s="265"/>
      <c r="J359" s="266"/>
    </row>
    <row r="360" spans="1:10" s="2" customFormat="1" ht="12" hidden="1" outlineLevel="2">
      <c r="A360" s="3"/>
      <c r="B360" s="10" t="s">
        <v>1</v>
      </c>
      <c r="C360" s="10" t="s">
        <v>2</v>
      </c>
      <c r="D360" s="70" t="s">
        <v>3</v>
      </c>
      <c r="E360" s="5" t="s">
        <v>4</v>
      </c>
      <c r="F360" s="7"/>
      <c r="G360" s="4" t="s">
        <v>1</v>
      </c>
      <c r="H360" s="10" t="s">
        <v>2</v>
      </c>
      <c r="I360" s="10" t="s">
        <v>3</v>
      </c>
      <c r="J360" s="11" t="s">
        <v>4</v>
      </c>
    </row>
    <row r="361" spans="1:10" s="14" customFormat="1" ht="11.25" customHeight="1" hidden="1" outlineLevel="2">
      <c r="A361" s="71">
        <v>2003</v>
      </c>
      <c r="B361" s="75"/>
      <c r="C361" s="75"/>
      <c r="D361" s="75"/>
      <c r="E361" s="76"/>
      <c r="F361" s="71">
        <v>2003</v>
      </c>
      <c r="G361" s="17"/>
      <c r="H361" s="18"/>
      <c r="I361" s="18"/>
      <c r="J361" s="19"/>
    </row>
    <row r="362" spans="1:10" s="14" customFormat="1" ht="11.25" customHeight="1" hidden="1" outlineLevel="2">
      <c r="A362" s="73">
        <v>2004</v>
      </c>
      <c r="B362" s="23">
        <f aca="true" t="shared" si="33" ref="B362:E371">B331-B330</f>
        <v>3312930</v>
      </c>
      <c r="C362" s="23">
        <f t="shared" si="33"/>
        <v>1116947</v>
      </c>
      <c r="D362" s="23">
        <f t="shared" si="33"/>
        <v>966932</v>
      </c>
      <c r="E362" s="55">
        <f t="shared" si="33"/>
        <v>5396809</v>
      </c>
      <c r="F362" s="73">
        <v>2004</v>
      </c>
      <c r="G362" s="52"/>
      <c r="H362" s="53"/>
      <c r="I362" s="53"/>
      <c r="J362" s="54"/>
    </row>
    <row r="363" spans="1:10" s="14" customFormat="1" ht="11.25" customHeight="1" hidden="1" outlineLevel="2">
      <c r="A363" s="73">
        <v>2005</v>
      </c>
      <c r="B363" s="23">
        <f t="shared" si="33"/>
        <v>5147845</v>
      </c>
      <c r="C363" s="23">
        <f t="shared" si="33"/>
        <v>4153686</v>
      </c>
      <c r="D363" s="23">
        <f t="shared" si="33"/>
        <v>2293847</v>
      </c>
      <c r="E363" s="55">
        <f t="shared" si="33"/>
        <v>11595378</v>
      </c>
      <c r="F363" s="73">
        <v>2005</v>
      </c>
      <c r="G363" s="52">
        <f aca="true" t="shared" si="34" ref="G363:J370">(B332-B331)/B331</f>
        <v>1.460321904580352</v>
      </c>
      <c r="H363" s="53">
        <f t="shared" si="34"/>
        <v>3.718785224366062</v>
      </c>
      <c r="I363" s="53">
        <f t="shared" si="34"/>
        <v>2.3462769036898536</v>
      </c>
      <c r="J363" s="74">
        <f t="shared" si="34"/>
        <v>2.0633281403337698</v>
      </c>
    </row>
    <row r="364" spans="1:10" s="14" customFormat="1" ht="11.25" customHeight="1" hidden="1" outlineLevel="2">
      <c r="A364" s="73" t="s">
        <v>5</v>
      </c>
      <c r="B364" s="23">
        <f t="shared" si="33"/>
        <v>8844521</v>
      </c>
      <c r="C364" s="23">
        <f t="shared" si="33"/>
        <v>2904083</v>
      </c>
      <c r="D364" s="23">
        <f t="shared" si="33"/>
        <v>3160192</v>
      </c>
      <c r="E364" s="55">
        <f t="shared" si="33"/>
        <v>14908796</v>
      </c>
      <c r="F364" s="73" t="s">
        <v>5</v>
      </c>
      <c r="G364" s="52">
        <f t="shared" si="34"/>
        <v>1.0197777259950405</v>
      </c>
      <c r="H364" s="53">
        <f t="shared" si="34"/>
        <v>0.5509932108723943</v>
      </c>
      <c r="I364" s="53">
        <f t="shared" si="34"/>
        <v>0.9659761681258847</v>
      </c>
      <c r="J364" s="74">
        <f t="shared" si="34"/>
        <v>0.8660290141406484</v>
      </c>
    </row>
    <row r="365" spans="1:10" s="14" customFormat="1" ht="11.25" customHeight="1" hidden="1" outlineLevel="2">
      <c r="A365" s="73" t="s">
        <v>7</v>
      </c>
      <c r="B365" s="23">
        <f t="shared" si="33"/>
        <v>8590176</v>
      </c>
      <c r="C365" s="23">
        <f t="shared" si="33"/>
        <v>4022665</v>
      </c>
      <c r="D365" s="23">
        <f t="shared" si="33"/>
        <v>4192527</v>
      </c>
      <c r="E365" s="55">
        <f t="shared" si="33"/>
        <v>16805368</v>
      </c>
      <c r="F365" s="73" t="s">
        <v>7</v>
      </c>
      <c r="G365" s="52">
        <f t="shared" si="34"/>
        <v>0.49037654324159086</v>
      </c>
      <c r="H365" s="53">
        <f t="shared" si="34"/>
        <v>0.49208620825481886</v>
      </c>
      <c r="I365" s="53">
        <f t="shared" si="34"/>
        <v>0.6518543406844823</v>
      </c>
      <c r="J365" s="74">
        <f t="shared" si="34"/>
        <v>0.5231418993429787</v>
      </c>
    </row>
    <row r="366" spans="1:10" s="14" customFormat="1" ht="11.25" customHeight="1" hidden="1" outlineLevel="2">
      <c r="A366" s="73" t="s">
        <v>8</v>
      </c>
      <c r="B366" s="23">
        <f t="shared" si="33"/>
        <v>7658011</v>
      </c>
      <c r="C366" s="23">
        <f t="shared" si="33"/>
        <v>4470614</v>
      </c>
      <c r="D366" s="23">
        <f t="shared" si="33"/>
        <v>4096454</v>
      </c>
      <c r="E366" s="55">
        <f t="shared" si="33"/>
        <v>16225079</v>
      </c>
      <c r="F366" s="73" t="s">
        <v>8</v>
      </c>
      <c r="G366" s="52">
        <f t="shared" si="34"/>
        <v>0.2933240042798125</v>
      </c>
      <c r="H366" s="53">
        <f t="shared" si="34"/>
        <v>0.3665224526478266</v>
      </c>
      <c r="I366" s="53">
        <f t="shared" si="34"/>
        <v>0.3855769176466602</v>
      </c>
      <c r="J366" s="74">
        <f t="shared" si="34"/>
        <v>0.3316026043870208</v>
      </c>
    </row>
    <row r="367" spans="1:10" s="14" customFormat="1" ht="11.25" customHeight="1" hidden="1" outlineLevel="2">
      <c r="A367" s="73" t="s">
        <v>9</v>
      </c>
      <c r="B367" s="23">
        <f t="shared" si="33"/>
        <v>6516542</v>
      </c>
      <c r="C367" s="23">
        <f t="shared" si="33"/>
        <v>3930746</v>
      </c>
      <c r="D367" s="23">
        <f t="shared" si="33"/>
        <v>3307297</v>
      </c>
      <c r="E367" s="55">
        <f t="shared" si="33"/>
        <v>13754585</v>
      </c>
      <c r="F367" s="73" t="s">
        <v>9</v>
      </c>
      <c r="G367" s="52">
        <f t="shared" si="34"/>
        <v>0.19299296561240836</v>
      </c>
      <c r="H367" s="53">
        <f t="shared" si="34"/>
        <v>0.23582596467061576</v>
      </c>
      <c r="I367" s="53">
        <f t="shared" si="34"/>
        <v>0.22467021550779537</v>
      </c>
      <c r="J367" s="74">
        <f t="shared" si="34"/>
        <v>0.21110764856494804</v>
      </c>
    </row>
    <row r="368" spans="1:10" s="14" customFormat="1" ht="11.25" customHeight="1" hidden="1" outlineLevel="2">
      <c r="A368" s="73" t="s">
        <v>20</v>
      </c>
      <c r="B368" s="23">
        <f t="shared" si="33"/>
        <v>7269946</v>
      </c>
      <c r="C368" s="23">
        <f t="shared" si="33"/>
        <v>5121854</v>
      </c>
      <c r="D368" s="23">
        <f t="shared" si="33"/>
        <v>3140649</v>
      </c>
      <c r="E368" s="55">
        <f t="shared" si="33"/>
        <v>15532449</v>
      </c>
      <c r="F368" s="73" t="s">
        <v>20</v>
      </c>
      <c r="G368" s="52">
        <f t="shared" si="34"/>
        <v>0.1804752213500347</v>
      </c>
      <c r="H368" s="53">
        <f t="shared" si="34"/>
        <v>0.24864888587122874</v>
      </c>
      <c r="I368" s="53">
        <f t="shared" si="34"/>
        <v>0.17420978766828502</v>
      </c>
      <c r="J368" s="74">
        <f t="shared" si="34"/>
        <v>0.19684014048038734</v>
      </c>
    </row>
    <row r="369" spans="1:10" s="14" customFormat="1" ht="11.25" customHeight="1" hidden="1" outlineLevel="2">
      <c r="A369" s="73" t="s">
        <v>22</v>
      </c>
      <c r="B369" s="23">
        <f t="shared" si="33"/>
        <v>4899440</v>
      </c>
      <c r="C369" s="23">
        <f t="shared" si="33"/>
        <v>4017190</v>
      </c>
      <c r="D369" s="23">
        <f t="shared" si="33"/>
        <v>2413714</v>
      </c>
      <c r="E369" s="55">
        <f t="shared" si="33"/>
        <v>11330344</v>
      </c>
      <c r="F369" s="73" t="s">
        <v>22</v>
      </c>
      <c r="G369" s="52">
        <f t="shared" si="34"/>
        <v>0.10303291005450117</v>
      </c>
      <c r="H369" s="53">
        <f t="shared" si="34"/>
        <v>0.1561857336504074</v>
      </c>
      <c r="I369" s="53">
        <f t="shared" si="34"/>
        <v>0.11402320982662073</v>
      </c>
      <c r="J369" s="74">
        <f t="shared" si="34"/>
        <v>0.11997221557494912</v>
      </c>
    </row>
    <row r="370" spans="1:10" s="14" customFormat="1" ht="11.25" customHeight="1" hidden="1" outlineLevel="2">
      <c r="A370" s="73" t="s">
        <v>51</v>
      </c>
      <c r="B370" s="23">
        <f t="shared" si="33"/>
        <v>4655798</v>
      </c>
      <c r="C370" s="23">
        <f t="shared" si="33"/>
        <v>2009841</v>
      </c>
      <c r="D370" s="23">
        <f t="shared" si="33"/>
        <v>1551745</v>
      </c>
      <c r="E370" s="55">
        <f t="shared" si="33"/>
        <v>8217384</v>
      </c>
      <c r="F370" s="73" t="s">
        <v>51</v>
      </c>
      <c r="G370" s="52">
        <f t="shared" si="34"/>
        <v>0.08876365603544219</v>
      </c>
      <c r="H370" s="53">
        <f t="shared" si="34"/>
        <v>0.06758543045489097</v>
      </c>
      <c r="I370" s="53">
        <f t="shared" si="34"/>
        <v>0.06580116285351569</v>
      </c>
      <c r="J370" s="74">
        <f t="shared" si="34"/>
        <v>0.07768978452317095</v>
      </c>
    </row>
    <row r="371" spans="1:10" s="14" customFormat="1" ht="11.25" customHeight="1" hidden="1" outlineLevel="2">
      <c r="A371" s="73" t="s">
        <v>52</v>
      </c>
      <c r="B371" s="23">
        <f t="shared" si="33"/>
        <v>3895938</v>
      </c>
      <c r="C371" s="23">
        <f t="shared" si="33"/>
        <v>1580090</v>
      </c>
      <c r="D371" s="23">
        <f t="shared" si="33"/>
        <v>1422394</v>
      </c>
      <c r="E371" s="55">
        <f t="shared" si="33"/>
        <v>6898422</v>
      </c>
      <c r="F371" s="73" t="s">
        <v>52</v>
      </c>
      <c r="G371" s="52">
        <f aca="true" t="shared" si="35" ref="G371:J373">(B340-B339)/B339</f>
        <v>0.06822121880722931</v>
      </c>
      <c r="H371" s="53">
        <f t="shared" si="35"/>
        <v>0.04977033558351733</v>
      </c>
      <c r="I371" s="53">
        <f t="shared" si="35"/>
        <v>0.05659224672604873</v>
      </c>
      <c r="J371" s="74">
        <f t="shared" si="35"/>
        <v>0.06051824521370143</v>
      </c>
    </row>
    <row r="372" spans="1:10" s="14" customFormat="1" ht="11.25" customHeight="1" hidden="1" outlineLevel="2">
      <c r="A372" s="73" t="s">
        <v>93</v>
      </c>
      <c r="B372" s="23">
        <f aca="true" t="shared" si="36" ref="B372:E373">B341-B340</f>
        <v>167696</v>
      </c>
      <c r="C372" s="23">
        <f t="shared" si="36"/>
        <v>344592</v>
      </c>
      <c r="D372" s="23">
        <f t="shared" si="36"/>
        <v>-1544763</v>
      </c>
      <c r="E372" s="55">
        <f t="shared" si="36"/>
        <v>-1032475</v>
      </c>
      <c r="F372" s="73" t="s">
        <v>52</v>
      </c>
      <c r="G372" s="52">
        <f t="shared" si="35"/>
        <v>0.002748963290727539</v>
      </c>
      <c r="H372" s="53">
        <f t="shared" si="35"/>
        <v>0.01033950241294663</v>
      </c>
      <c r="I372" s="53">
        <f t="shared" si="35"/>
        <v>-0.05816898200299415</v>
      </c>
      <c r="J372" s="74">
        <f t="shared" si="35"/>
        <v>-0.008540788526196453</v>
      </c>
    </row>
    <row r="373" spans="1:10" s="14" customFormat="1" ht="11.25" customHeight="1" hidden="1" outlineLevel="2">
      <c r="A373" s="73" t="s">
        <v>98</v>
      </c>
      <c r="B373" s="23">
        <f t="shared" si="36"/>
        <v>3488797</v>
      </c>
      <c r="C373" s="23">
        <f t="shared" si="36"/>
        <v>1376801</v>
      </c>
      <c r="D373" s="23">
        <f t="shared" si="36"/>
        <v>-99718</v>
      </c>
      <c r="E373" s="55">
        <f t="shared" si="36"/>
        <v>4765880</v>
      </c>
      <c r="F373" s="73" t="s">
        <v>52</v>
      </c>
      <c r="G373" s="52">
        <f t="shared" si="35"/>
        <v>0.057033459467604096</v>
      </c>
      <c r="H373" s="53">
        <f t="shared" si="35"/>
        <v>0.04088822779834397</v>
      </c>
      <c r="I373" s="53">
        <f t="shared" si="35"/>
        <v>-0.00398685255826171</v>
      </c>
      <c r="J373" s="74">
        <f t="shared" si="35"/>
        <v>0.03976368960596787</v>
      </c>
    </row>
    <row r="374" spans="1:10" s="14" customFormat="1" ht="11.25" customHeight="1" collapsed="1">
      <c r="A374" s="270" t="s">
        <v>73</v>
      </c>
      <c r="B374" s="261"/>
      <c r="C374" s="261"/>
      <c r="D374" s="262"/>
      <c r="E374" s="58"/>
      <c r="F374" s="7"/>
      <c r="G374" s="77"/>
      <c r="H374" s="78"/>
      <c r="I374" s="78"/>
      <c r="J374" s="79"/>
    </row>
    <row r="375" spans="1:10" s="14" customFormat="1" ht="11.25" customHeight="1" hidden="1" outlineLevel="1" collapsed="1">
      <c r="A375" s="56" t="s">
        <v>31</v>
      </c>
      <c r="B375" s="57"/>
      <c r="C375" s="57"/>
      <c r="D375" s="57"/>
      <c r="E375" s="58"/>
      <c r="F375" s="7"/>
      <c r="G375" s="264" t="s">
        <v>99</v>
      </c>
      <c r="H375" s="265"/>
      <c r="I375" s="265"/>
      <c r="J375" s="266"/>
    </row>
    <row r="376" spans="1:10" s="14" customFormat="1" ht="11.25" customHeight="1" hidden="1" outlineLevel="2">
      <c r="A376" s="6"/>
      <c r="B376" s="4" t="s">
        <v>1</v>
      </c>
      <c r="C376" s="10" t="s">
        <v>2</v>
      </c>
      <c r="D376" s="70" t="s">
        <v>3</v>
      </c>
      <c r="E376" s="70" t="s">
        <v>4</v>
      </c>
      <c r="F376" s="80"/>
      <c r="G376" s="40" t="s">
        <v>1</v>
      </c>
      <c r="H376" s="1" t="s">
        <v>2</v>
      </c>
      <c r="I376" s="1" t="s">
        <v>3</v>
      </c>
      <c r="J376" s="81" t="s">
        <v>4</v>
      </c>
    </row>
    <row r="377" spans="1:10" s="14" customFormat="1" ht="11.25" customHeight="1" hidden="1" outlineLevel="2" collapsed="1">
      <c r="A377" s="42">
        <v>38078</v>
      </c>
      <c r="B377" s="13">
        <v>259</v>
      </c>
      <c r="C377" s="23">
        <v>27</v>
      </c>
      <c r="D377" s="82">
        <v>158</v>
      </c>
      <c r="E377" s="83">
        <f aca="true" t="shared" si="37" ref="E377:E406">SUM(B377:D377)</f>
        <v>444</v>
      </c>
      <c r="F377" s="84">
        <v>38078</v>
      </c>
      <c r="G377" s="13"/>
      <c r="H377" s="23"/>
      <c r="I377" s="82"/>
      <c r="J377" s="85"/>
    </row>
    <row r="378" spans="1:10" s="14" customFormat="1" ht="11.25" customHeight="1" hidden="1" outlineLevel="3">
      <c r="A378" s="42">
        <v>38108</v>
      </c>
      <c r="B378" s="13">
        <v>369</v>
      </c>
      <c r="C378" s="23">
        <v>34</v>
      </c>
      <c r="D378" s="82">
        <v>185</v>
      </c>
      <c r="E378" s="83">
        <f t="shared" si="37"/>
        <v>588</v>
      </c>
      <c r="F378" s="16">
        <v>38108</v>
      </c>
      <c r="G378" s="52">
        <f>(B378-B377)/B377</f>
        <v>0.4247104247104247</v>
      </c>
      <c r="H378" s="53">
        <f>(C378-C377)/C377</f>
        <v>0.25925925925925924</v>
      </c>
      <c r="I378" s="53">
        <f>(D378-D377)/D377</f>
        <v>0.17088607594936708</v>
      </c>
      <c r="J378" s="54">
        <f>(E378-E377)/E377</f>
        <v>0.32432432432432434</v>
      </c>
    </row>
    <row r="379" spans="1:10" s="14" customFormat="1" ht="11.25" customHeight="1" hidden="1" outlineLevel="3">
      <c r="A379" s="42">
        <v>38139</v>
      </c>
      <c r="B379" s="13">
        <v>410</v>
      </c>
      <c r="C379" s="23">
        <v>35</v>
      </c>
      <c r="D379" s="82">
        <v>207</v>
      </c>
      <c r="E379" s="83">
        <f t="shared" si="37"/>
        <v>652</v>
      </c>
      <c r="F379" s="16">
        <v>38139</v>
      </c>
      <c r="G379" s="86">
        <f aca="true" t="shared" si="38" ref="G379:J442">(B379-B378)/B378</f>
        <v>0.1111111111111111</v>
      </c>
      <c r="H379" s="87">
        <f t="shared" si="38"/>
        <v>0.029411764705882353</v>
      </c>
      <c r="I379" s="88">
        <f t="shared" si="38"/>
        <v>0.11891891891891893</v>
      </c>
      <c r="J379" s="85">
        <f t="shared" si="38"/>
        <v>0.10884353741496598</v>
      </c>
    </row>
    <row r="380" spans="1:10" s="14" customFormat="1" ht="11.25" customHeight="1" hidden="1" outlineLevel="3">
      <c r="A380" s="42">
        <v>38169</v>
      </c>
      <c r="B380" s="13">
        <v>445</v>
      </c>
      <c r="C380" s="23">
        <v>36</v>
      </c>
      <c r="D380" s="82">
        <v>218</v>
      </c>
      <c r="E380" s="83">
        <f t="shared" si="37"/>
        <v>699</v>
      </c>
      <c r="F380" s="16">
        <v>38169</v>
      </c>
      <c r="G380" s="86">
        <f t="shared" si="38"/>
        <v>0.08536585365853659</v>
      </c>
      <c r="H380" s="87">
        <f t="shared" si="38"/>
        <v>0.02857142857142857</v>
      </c>
      <c r="I380" s="88">
        <f t="shared" si="38"/>
        <v>0.05314009661835749</v>
      </c>
      <c r="J380" s="85">
        <f t="shared" si="38"/>
        <v>0.07208588957055215</v>
      </c>
    </row>
    <row r="381" spans="1:10" s="14" customFormat="1" ht="11.25" customHeight="1" hidden="1" outlineLevel="3">
      <c r="A381" s="42">
        <v>38200</v>
      </c>
      <c r="B381" s="13">
        <v>442</v>
      </c>
      <c r="C381" s="23">
        <v>36</v>
      </c>
      <c r="D381" s="82">
        <v>218</v>
      </c>
      <c r="E381" s="83">
        <f t="shared" si="37"/>
        <v>696</v>
      </c>
      <c r="F381" s="16">
        <v>38200</v>
      </c>
      <c r="G381" s="86">
        <f t="shared" si="38"/>
        <v>-0.006741573033707865</v>
      </c>
      <c r="H381" s="87">
        <f t="shared" si="38"/>
        <v>0</v>
      </c>
      <c r="I381" s="88">
        <f t="shared" si="38"/>
        <v>0</v>
      </c>
      <c r="J381" s="85">
        <f t="shared" si="38"/>
        <v>-0.004291845493562232</v>
      </c>
    </row>
    <row r="382" spans="1:10" s="14" customFormat="1" ht="11.25" customHeight="1" hidden="1" outlineLevel="3">
      <c r="A382" s="42">
        <v>38231</v>
      </c>
      <c r="B382" s="13">
        <v>468</v>
      </c>
      <c r="C382" s="23">
        <v>37</v>
      </c>
      <c r="D382" s="82">
        <v>238</v>
      </c>
      <c r="E382" s="83">
        <f t="shared" si="37"/>
        <v>743</v>
      </c>
      <c r="F382" s="16">
        <v>38231</v>
      </c>
      <c r="G382" s="86">
        <f t="shared" si="38"/>
        <v>0.058823529411764705</v>
      </c>
      <c r="H382" s="87">
        <f t="shared" si="38"/>
        <v>0.027777777777777776</v>
      </c>
      <c r="I382" s="88">
        <f t="shared" si="38"/>
        <v>0.09174311926605505</v>
      </c>
      <c r="J382" s="85">
        <f t="shared" si="38"/>
        <v>0.06752873563218391</v>
      </c>
    </row>
    <row r="383" spans="1:10" s="14" customFormat="1" ht="11.25" customHeight="1" hidden="1" outlineLevel="3">
      <c r="A383" s="42">
        <v>38261</v>
      </c>
      <c r="B383" s="13">
        <v>467</v>
      </c>
      <c r="C383" s="23">
        <v>34</v>
      </c>
      <c r="D383" s="82">
        <v>235</v>
      </c>
      <c r="E383" s="83">
        <f t="shared" si="37"/>
        <v>736</v>
      </c>
      <c r="F383" s="16">
        <v>38261</v>
      </c>
      <c r="G383" s="86">
        <f t="shared" si="38"/>
        <v>-0.002136752136752137</v>
      </c>
      <c r="H383" s="87">
        <f t="shared" si="38"/>
        <v>-0.08108108108108109</v>
      </c>
      <c r="I383" s="88">
        <f t="shared" si="38"/>
        <v>-0.012605042016806723</v>
      </c>
      <c r="J383" s="85">
        <f t="shared" si="38"/>
        <v>-0.009421265141318977</v>
      </c>
    </row>
    <row r="384" spans="1:10" s="14" customFormat="1" ht="11.25" customHeight="1" hidden="1" outlineLevel="3">
      <c r="A384" s="89">
        <v>38292</v>
      </c>
      <c r="B384" s="90">
        <f>B383+(B385-B383)/2</f>
        <v>482</v>
      </c>
      <c r="C384" s="91">
        <f>C383+(C385-C383)/2</f>
        <v>38</v>
      </c>
      <c r="D384" s="92">
        <f>D383+(D385-D383)/2</f>
        <v>240.5</v>
      </c>
      <c r="E384" s="93">
        <f t="shared" si="37"/>
        <v>760.5</v>
      </c>
      <c r="F384" s="94">
        <v>38292</v>
      </c>
      <c r="G384" s="95">
        <f t="shared" si="38"/>
        <v>0.032119914346895075</v>
      </c>
      <c r="H384" s="96">
        <f t="shared" si="38"/>
        <v>0.11764705882352941</v>
      </c>
      <c r="I384" s="97">
        <f t="shared" si="38"/>
        <v>0.023404255319148935</v>
      </c>
      <c r="J384" s="98">
        <f t="shared" si="38"/>
        <v>0.03328804347826087</v>
      </c>
    </row>
    <row r="385" spans="1:10" s="14" customFormat="1" ht="11.25" customHeight="1" hidden="1" outlineLevel="3">
      <c r="A385" s="44">
        <v>38322</v>
      </c>
      <c r="B385" s="25">
        <v>497</v>
      </c>
      <c r="C385" s="27">
        <v>42</v>
      </c>
      <c r="D385" s="99">
        <v>246</v>
      </c>
      <c r="E385" s="100">
        <f t="shared" si="37"/>
        <v>785</v>
      </c>
      <c r="F385" s="24">
        <v>38322</v>
      </c>
      <c r="G385" s="101">
        <f t="shared" si="38"/>
        <v>0.03112033195020747</v>
      </c>
      <c r="H385" s="102">
        <f t="shared" si="38"/>
        <v>0.10526315789473684</v>
      </c>
      <c r="I385" s="103">
        <f t="shared" si="38"/>
        <v>0.02286902286902287</v>
      </c>
      <c r="J385" s="104">
        <f t="shared" si="38"/>
        <v>0.032215647600262985</v>
      </c>
    </row>
    <row r="386" spans="1:10" s="14" customFormat="1" ht="11.25" customHeight="1" hidden="1" outlineLevel="2" collapsed="1">
      <c r="A386" s="42">
        <v>38353</v>
      </c>
      <c r="B386" s="13">
        <v>484</v>
      </c>
      <c r="C386" s="23">
        <v>38</v>
      </c>
      <c r="D386" s="82">
        <v>242</v>
      </c>
      <c r="E386" s="83">
        <f t="shared" si="37"/>
        <v>764</v>
      </c>
      <c r="F386" s="16">
        <v>38353</v>
      </c>
      <c r="G386" s="86">
        <f t="shared" si="38"/>
        <v>-0.026156941649899398</v>
      </c>
      <c r="H386" s="87">
        <f t="shared" si="38"/>
        <v>-0.09523809523809523</v>
      </c>
      <c r="I386" s="88">
        <f t="shared" si="38"/>
        <v>-0.016260162601626018</v>
      </c>
      <c r="J386" s="85">
        <f t="shared" si="38"/>
        <v>-0.0267515923566879</v>
      </c>
    </row>
    <row r="387" spans="1:10" s="14" customFormat="1" ht="11.25" customHeight="1" hidden="1" outlineLevel="3">
      <c r="A387" s="42">
        <v>38384</v>
      </c>
      <c r="B387" s="13">
        <v>511</v>
      </c>
      <c r="C387" s="23">
        <v>43</v>
      </c>
      <c r="D387" s="82">
        <v>254</v>
      </c>
      <c r="E387" s="83">
        <f t="shared" si="37"/>
        <v>808</v>
      </c>
      <c r="F387" s="16">
        <v>38384</v>
      </c>
      <c r="G387" s="86">
        <f t="shared" si="38"/>
        <v>0.05578512396694215</v>
      </c>
      <c r="H387" s="87">
        <f t="shared" si="38"/>
        <v>0.13157894736842105</v>
      </c>
      <c r="I387" s="88">
        <f t="shared" si="38"/>
        <v>0.049586776859504134</v>
      </c>
      <c r="J387" s="85">
        <f t="shared" si="38"/>
        <v>0.05759162303664921</v>
      </c>
    </row>
    <row r="388" spans="1:10" s="14" customFormat="1" ht="11.25" customHeight="1" hidden="1" outlineLevel="3">
      <c r="A388" s="42">
        <v>38412</v>
      </c>
      <c r="B388" s="13">
        <v>530</v>
      </c>
      <c r="C388" s="23">
        <v>44</v>
      </c>
      <c r="D388" s="82">
        <v>264</v>
      </c>
      <c r="E388" s="83">
        <f t="shared" si="37"/>
        <v>838</v>
      </c>
      <c r="F388" s="16">
        <v>38412</v>
      </c>
      <c r="G388" s="86">
        <f t="shared" si="38"/>
        <v>0.03718199608610567</v>
      </c>
      <c r="H388" s="87">
        <f t="shared" si="38"/>
        <v>0.023255813953488372</v>
      </c>
      <c r="I388" s="88">
        <f t="shared" si="38"/>
        <v>0.03937007874015748</v>
      </c>
      <c r="J388" s="85">
        <f t="shared" si="38"/>
        <v>0.03712871287128713</v>
      </c>
    </row>
    <row r="389" spans="1:10" s="14" customFormat="1" ht="11.25" customHeight="1" hidden="1" outlineLevel="3">
      <c r="A389" s="42">
        <v>38443</v>
      </c>
      <c r="B389" s="13">
        <v>546</v>
      </c>
      <c r="C389" s="23">
        <v>49</v>
      </c>
      <c r="D389" s="82">
        <v>271</v>
      </c>
      <c r="E389" s="83">
        <f t="shared" si="37"/>
        <v>866</v>
      </c>
      <c r="F389" s="16">
        <v>38443</v>
      </c>
      <c r="G389" s="86">
        <f t="shared" si="38"/>
        <v>0.03018867924528302</v>
      </c>
      <c r="H389" s="87">
        <f t="shared" si="38"/>
        <v>0.11363636363636363</v>
      </c>
      <c r="I389" s="88">
        <f t="shared" si="38"/>
        <v>0.026515151515151516</v>
      </c>
      <c r="J389" s="85">
        <f t="shared" si="38"/>
        <v>0.03341288782816229</v>
      </c>
    </row>
    <row r="390" spans="1:10" s="14" customFormat="1" ht="11.25" customHeight="1" hidden="1" outlineLevel="3">
      <c r="A390" s="42">
        <v>38473</v>
      </c>
      <c r="B390" s="13">
        <v>559</v>
      </c>
      <c r="C390" s="23">
        <v>51</v>
      </c>
      <c r="D390" s="82">
        <v>276</v>
      </c>
      <c r="E390" s="83">
        <f t="shared" si="37"/>
        <v>886</v>
      </c>
      <c r="F390" s="16">
        <v>38473</v>
      </c>
      <c r="G390" s="86">
        <f t="shared" si="38"/>
        <v>0.023809523809523808</v>
      </c>
      <c r="H390" s="87">
        <f t="shared" si="38"/>
        <v>0.04081632653061224</v>
      </c>
      <c r="I390" s="88">
        <f t="shared" si="38"/>
        <v>0.01845018450184502</v>
      </c>
      <c r="J390" s="85">
        <f t="shared" si="38"/>
        <v>0.023094688221709007</v>
      </c>
    </row>
    <row r="391" spans="1:10" s="14" customFormat="1" ht="11.25" customHeight="1" hidden="1" outlineLevel="3">
      <c r="A391" s="42">
        <v>38504</v>
      </c>
      <c r="B391" s="34">
        <v>566</v>
      </c>
      <c r="C391" s="43">
        <v>53</v>
      </c>
      <c r="D391" s="83">
        <v>282</v>
      </c>
      <c r="E391" s="83">
        <f t="shared" si="37"/>
        <v>901</v>
      </c>
      <c r="F391" s="16">
        <v>38504</v>
      </c>
      <c r="G391" s="20">
        <f t="shared" si="38"/>
        <v>0.012522361359570662</v>
      </c>
      <c r="H391" s="21">
        <f t="shared" si="38"/>
        <v>0.0392156862745098</v>
      </c>
      <c r="I391" s="105">
        <f t="shared" si="38"/>
        <v>0.021739130434782608</v>
      </c>
      <c r="J391" s="85">
        <f t="shared" si="38"/>
        <v>0.016930022573363433</v>
      </c>
    </row>
    <row r="392" spans="1:10" s="14" customFormat="1" ht="11.25" customHeight="1" hidden="1" outlineLevel="3">
      <c r="A392" s="42">
        <v>38534</v>
      </c>
      <c r="B392" s="13">
        <v>566</v>
      </c>
      <c r="C392" s="23">
        <v>53</v>
      </c>
      <c r="D392" s="82">
        <v>282</v>
      </c>
      <c r="E392" s="83">
        <f t="shared" si="37"/>
        <v>901</v>
      </c>
      <c r="F392" s="16">
        <v>38534</v>
      </c>
      <c r="G392" s="86">
        <f t="shared" si="38"/>
        <v>0</v>
      </c>
      <c r="H392" s="87">
        <f t="shared" si="38"/>
        <v>0</v>
      </c>
      <c r="I392" s="88">
        <f t="shared" si="38"/>
        <v>0</v>
      </c>
      <c r="J392" s="85">
        <f t="shared" si="38"/>
        <v>0</v>
      </c>
    </row>
    <row r="393" spans="1:10" s="14" customFormat="1" ht="11.25" customHeight="1" hidden="1" outlineLevel="3">
      <c r="A393" s="42">
        <v>38565</v>
      </c>
      <c r="B393" s="13">
        <v>590</v>
      </c>
      <c r="C393" s="23">
        <v>56</v>
      </c>
      <c r="D393" s="82">
        <v>296</v>
      </c>
      <c r="E393" s="83">
        <f t="shared" si="37"/>
        <v>942</v>
      </c>
      <c r="F393" s="16">
        <v>38565</v>
      </c>
      <c r="G393" s="86">
        <f t="shared" si="38"/>
        <v>0.04240282685512368</v>
      </c>
      <c r="H393" s="87">
        <f t="shared" si="38"/>
        <v>0.05660377358490566</v>
      </c>
      <c r="I393" s="88">
        <f t="shared" si="38"/>
        <v>0.04964539007092199</v>
      </c>
      <c r="J393" s="85">
        <f t="shared" si="38"/>
        <v>0.04550499445061043</v>
      </c>
    </row>
    <row r="394" spans="1:10" s="14" customFormat="1" ht="11.25" customHeight="1" hidden="1" outlineLevel="3">
      <c r="A394" s="42">
        <v>38596</v>
      </c>
      <c r="B394" s="13">
        <v>600</v>
      </c>
      <c r="C394" s="23">
        <v>61</v>
      </c>
      <c r="D394" s="82">
        <v>299</v>
      </c>
      <c r="E394" s="83">
        <f t="shared" si="37"/>
        <v>960</v>
      </c>
      <c r="F394" s="16">
        <v>38596</v>
      </c>
      <c r="G394" s="86">
        <f t="shared" si="38"/>
        <v>0.01694915254237288</v>
      </c>
      <c r="H394" s="87">
        <f t="shared" si="38"/>
        <v>0.08928571428571429</v>
      </c>
      <c r="I394" s="88">
        <f t="shared" si="38"/>
        <v>0.010135135135135136</v>
      </c>
      <c r="J394" s="85">
        <f t="shared" si="38"/>
        <v>0.01910828025477707</v>
      </c>
    </row>
    <row r="395" spans="1:10" s="14" customFormat="1" ht="11.25" customHeight="1" hidden="1" outlineLevel="3">
      <c r="A395" s="42">
        <v>38626</v>
      </c>
      <c r="B395" s="13">
        <v>635</v>
      </c>
      <c r="C395" s="23">
        <v>65</v>
      </c>
      <c r="D395" s="82">
        <v>318</v>
      </c>
      <c r="E395" s="83">
        <f t="shared" si="37"/>
        <v>1018</v>
      </c>
      <c r="F395" s="16">
        <v>38626</v>
      </c>
      <c r="G395" s="86">
        <f t="shared" si="38"/>
        <v>0.058333333333333334</v>
      </c>
      <c r="H395" s="87">
        <f t="shared" si="38"/>
        <v>0.06557377049180328</v>
      </c>
      <c r="I395" s="88">
        <f t="shared" si="38"/>
        <v>0.06354515050167224</v>
      </c>
      <c r="J395" s="85">
        <f t="shared" si="38"/>
        <v>0.06041666666666667</v>
      </c>
    </row>
    <row r="396" spans="1:10" s="14" customFormat="1" ht="11.25" customHeight="1" hidden="1" outlineLevel="3">
      <c r="A396" s="42">
        <v>38657</v>
      </c>
      <c r="B396" s="13">
        <v>646</v>
      </c>
      <c r="C396" s="23">
        <v>67</v>
      </c>
      <c r="D396" s="82">
        <v>329</v>
      </c>
      <c r="E396" s="83">
        <f t="shared" si="37"/>
        <v>1042</v>
      </c>
      <c r="F396" s="16">
        <v>38657</v>
      </c>
      <c r="G396" s="86">
        <f t="shared" si="38"/>
        <v>0.01732283464566929</v>
      </c>
      <c r="H396" s="87">
        <f t="shared" si="38"/>
        <v>0.03076923076923077</v>
      </c>
      <c r="I396" s="88">
        <f t="shared" si="38"/>
        <v>0.03459119496855346</v>
      </c>
      <c r="J396" s="85">
        <f t="shared" si="38"/>
        <v>0.023575638506876228</v>
      </c>
    </row>
    <row r="397" spans="1:10" s="14" customFormat="1" ht="11.25" customHeight="1" hidden="1" outlineLevel="3">
      <c r="A397" s="44">
        <v>38687</v>
      </c>
      <c r="B397" s="25">
        <v>642</v>
      </c>
      <c r="C397" s="27">
        <v>67</v>
      </c>
      <c r="D397" s="99">
        <v>329</v>
      </c>
      <c r="E397" s="100">
        <f t="shared" si="37"/>
        <v>1038</v>
      </c>
      <c r="F397" s="24">
        <v>38687</v>
      </c>
      <c r="G397" s="101">
        <f t="shared" si="38"/>
        <v>-0.006191950464396285</v>
      </c>
      <c r="H397" s="102">
        <f t="shared" si="38"/>
        <v>0</v>
      </c>
      <c r="I397" s="103">
        <f t="shared" si="38"/>
        <v>0</v>
      </c>
      <c r="J397" s="104">
        <f t="shared" si="38"/>
        <v>-0.003838771593090211</v>
      </c>
    </row>
    <row r="398" spans="1:10" s="14" customFormat="1" ht="11.25" customHeight="1" hidden="1" outlineLevel="2" collapsed="1">
      <c r="A398" s="12">
        <v>38718</v>
      </c>
      <c r="B398" s="106">
        <v>692</v>
      </c>
      <c r="C398" s="107">
        <v>80</v>
      </c>
      <c r="D398" s="108">
        <v>347</v>
      </c>
      <c r="E398" s="83">
        <f t="shared" si="37"/>
        <v>1119</v>
      </c>
      <c r="F398" s="16">
        <v>38718</v>
      </c>
      <c r="G398" s="109">
        <f t="shared" si="38"/>
        <v>0.0778816199376947</v>
      </c>
      <c r="H398" s="110">
        <f t="shared" si="38"/>
        <v>0.19402985074626866</v>
      </c>
      <c r="I398" s="111">
        <f t="shared" si="38"/>
        <v>0.0547112462006079</v>
      </c>
      <c r="J398" s="85">
        <f t="shared" si="38"/>
        <v>0.07803468208092486</v>
      </c>
    </row>
    <row r="399" spans="1:10" s="14" customFormat="1" ht="11.25" customHeight="1" hidden="1" outlineLevel="3">
      <c r="A399" s="12">
        <v>38749</v>
      </c>
      <c r="B399" s="106">
        <v>709</v>
      </c>
      <c r="C399" s="107">
        <v>88</v>
      </c>
      <c r="D399" s="108">
        <v>360</v>
      </c>
      <c r="E399" s="83">
        <f t="shared" si="37"/>
        <v>1157</v>
      </c>
      <c r="F399" s="16">
        <v>38749</v>
      </c>
      <c r="G399" s="109">
        <f t="shared" si="38"/>
        <v>0.024566473988439308</v>
      </c>
      <c r="H399" s="110">
        <f t="shared" si="38"/>
        <v>0.1</v>
      </c>
      <c r="I399" s="111">
        <f t="shared" si="38"/>
        <v>0.037463976945244955</v>
      </c>
      <c r="J399" s="85">
        <f t="shared" si="38"/>
        <v>0.03395889186773905</v>
      </c>
    </row>
    <row r="400" spans="1:10" s="14" customFormat="1" ht="11.25" customHeight="1" hidden="1" outlineLevel="3">
      <c r="A400" s="12">
        <v>38777</v>
      </c>
      <c r="B400" s="90">
        <f>B399+(B401-B399)/2</f>
        <v>712</v>
      </c>
      <c r="C400" s="91">
        <f>C399+(C401-C399)/2</f>
        <v>90.5</v>
      </c>
      <c r="D400" s="92">
        <f>D399+(D401-D399)/2</f>
        <v>364</v>
      </c>
      <c r="E400" s="83">
        <f t="shared" si="37"/>
        <v>1166.5</v>
      </c>
      <c r="F400" s="16">
        <v>38777</v>
      </c>
      <c r="G400" s="95">
        <f t="shared" si="38"/>
        <v>0.004231311706629055</v>
      </c>
      <c r="H400" s="96">
        <f t="shared" si="38"/>
        <v>0.028409090909090908</v>
      </c>
      <c r="I400" s="97">
        <f t="shared" si="38"/>
        <v>0.011111111111111112</v>
      </c>
      <c r="J400" s="85">
        <f t="shared" si="38"/>
        <v>0.008210890233362144</v>
      </c>
    </row>
    <row r="401" spans="1:10" s="14" customFormat="1" ht="11.25" customHeight="1" hidden="1" outlineLevel="3">
      <c r="A401" s="12">
        <v>38808</v>
      </c>
      <c r="B401" s="13">
        <v>715</v>
      </c>
      <c r="C401" s="23">
        <v>93</v>
      </c>
      <c r="D401" s="82">
        <v>368</v>
      </c>
      <c r="E401" s="83">
        <f t="shared" si="37"/>
        <v>1176</v>
      </c>
      <c r="F401" s="16">
        <v>38808</v>
      </c>
      <c r="G401" s="86">
        <f t="shared" si="38"/>
        <v>0.004213483146067416</v>
      </c>
      <c r="H401" s="87">
        <f t="shared" si="38"/>
        <v>0.027624309392265192</v>
      </c>
      <c r="I401" s="88">
        <f t="shared" si="38"/>
        <v>0.01098901098901099</v>
      </c>
      <c r="J401" s="85">
        <f t="shared" si="38"/>
        <v>0.008144020574367767</v>
      </c>
    </row>
    <row r="402" spans="1:10" s="14" customFormat="1" ht="11.25" customHeight="1" hidden="1" outlineLevel="3">
      <c r="A402" s="12">
        <v>38838</v>
      </c>
      <c r="B402" s="13">
        <v>741</v>
      </c>
      <c r="C402" s="23">
        <v>99</v>
      </c>
      <c r="D402" s="82">
        <v>375</v>
      </c>
      <c r="E402" s="83">
        <f t="shared" si="37"/>
        <v>1215</v>
      </c>
      <c r="F402" s="16">
        <v>38838</v>
      </c>
      <c r="G402" s="86">
        <f t="shared" si="38"/>
        <v>0.03636363636363636</v>
      </c>
      <c r="H402" s="87">
        <f t="shared" si="38"/>
        <v>0.06451612903225806</v>
      </c>
      <c r="I402" s="88">
        <f t="shared" si="38"/>
        <v>0.019021739130434784</v>
      </c>
      <c r="J402" s="85">
        <f t="shared" si="38"/>
        <v>0.03316326530612245</v>
      </c>
    </row>
    <row r="403" spans="1:10" s="14" customFormat="1" ht="11.25" customHeight="1" hidden="1" outlineLevel="3">
      <c r="A403" s="12">
        <v>38869</v>
      </c>
      <c r="B403" s="13">
        <v>753</v>
      </c>
      <c r="C403" s="23">
        <v>107</v>
      </c>
      <c r="D403" s="82">
        <v>391</v>
      </c>
      <c r="E403" s="83">
        <f t="shared" si="37"/>
        <v>1251</v>
      </c>
      <c r="F403" s="16">
        <v>38869</v>
      </c>
      <c r="G403" s="86">
        <f t="shared" si="38"/>
        <v>0.016194331983805668</v>
      </c>
      <c r="H403" s="87">
        <f t="shared" si="38"/>
        <v>0.08080808080808081</v>
      </c>
      <c r="I403" s="88">
        <f t="shared" si="38"/>
        <v>0.042666666666666665</v>
      </c>
      <c r="J403" s="85">
        <f t="shared" si="38"/>
        <v>0.02962962962962963</v>
      </c>
    </row>
    <row r="404" spans="1:10" s="14" customFormat="1" ht="11.25" customHeight="1" hidden="1" outlineLevel="3">
      <c r="A404" s="12">
        <v>38899</v>
      </c>
      <c r="B404" s="13">
        <v>773</v>
      </c>
      <c r="C404" s="23">
        <v>111</v>
      </c>
      <c r="D404" s="82">
        <v>405</v>
      </c>
      <c r="E404" s="83">
        <f t="shared" si="37"/>
        <v>1289</v>
      </c>
      <c r="F404" s="16">
        <v>38899</v>
      </c>
      <c r="G404" s="86">
        <f t="shared" si="38"/>
        <v>0.02656042496679947</v>
      </c>
      <c r="H404" s="87">
        <f t="shared" si="38"/>
        <v>0.037383177570093455</v>
      </c>
      <c r="I404" s="88">
        <f t="shared" si="38"/>
        <v>0.03580562659846547</v>
      </c>
      <c r="J404" s="85">
        <f t="shared" si="38"/>
        <v>0.030375699440447643</v>
      </c>
    </row>
    <row r="405" spans="1:10" s="14" customFormat="1" ht="11.25" customHeight="1" hidden="1" outlineLevel="3">
      <c r="A405" s="12">
        <v>38930</v>
      </c>
      <c r="B405" s="106">
        <v>768</v>
      </c>
      <c r="C405" s="107">
        <v>107</v>
      </c>
      <c r="D405" s="108">
        <v>396</v>
      </c>
      <c r="E405" s="82">
        <f t="shared" si="37"/>
        <v>1271</v>
      </c>
      <c r="F405" s="16">
        <v>38930</v>
      </c>
      <c r="G405" s="109">
        <f t="shared" si="38"/>
        <v>-0.00646830530401035</v>
      </c>
      <c r="H405" s="110">
        <f t="shared" si="38"/>
        <v>-0.036036036036036036</v>
      </c>
      <c r="I405" s="111">
        <f t="shared" si="38"/>
        <v>-0.022222222222222223</v>
      </c>
      <c r="J405" s="112">
        <f t="shared" si="38"/>
        <v>-0.013964313421256789</v>
      </c>
    </row>
    <row r="406" spans="1:10" s="14" customFormat="1" ht="11.25" customHeight="1" hidden="1" outlineLevel="3">
      <c r="A406" s="12">
        <v>38961</v>
      </c>
      <c r="B406" s="106">
        <v>804</v>
      </c>
      <c r="C406" s="107">
        <v>125</v>
      </c>
      <c r="D406" s="108">
        <v>427</v>
      </c>
      <c r="E406" s="82">
        <f t="shared" si="37"/>
        <v>1356</v>
      </c>
      <c r="F406" s="16">
        <v>38961</v>
      </c>
      <c r="G406" s="109">
        <f t="shared" si="38"/>
        <v>0.046875</v>
      </c>
      <c r="H406" s="110">
        <f t="shared" si="38"/>
        <v>0.16822429906542055</v>
      </c>
      <c r="I406" s="111">
        <f t="shared" si="38"/>
        <v>0.07828282828282829</v>
      </c>
      <c r="J406" s="112">
        <f t="shared" si="38"/>
        <v>0.06687647521636507</v>
      </c>
    </row>
    <row r="407" spans="1:10" s="14" customFormat="1" ht="11.25" customHeight="1" hidden="1" outlineLevel="3">
      <c r="A407" s="12">
        <v>38991</v>
      </c>
      <c r="B407" s="106">
        <v>818</v>
      </c>
      <c r="C407" s="107">
        <v>136</v>
      </c>
      <c r="D407" s="108">
        <v>444</v>
      </c>
      <c r="E407" s="82">
        <v>1398</v>
      </c>
      <c r="F407" s="16">
        <v>38991</v>
      </c>
      <c r="G407" s="109">
        <f t="shared" si="38"/>
        <v>0.017412935323383085</v>
      </c>
      <c r="H407" s="110">
        <f t="shared" si="38"/>
        <v>0.088</v>
      </c>
      <c r="I407" s="111">
        <f t="shared" si="38"/>
        <v>0.03981264637002342</v>
      </c>
      <c r="J407" s="112">
        <f t="shared" si="38"/>
        <v>0.030973451327433628</v>
      </c>
    </row>
    <row r="408" spans="1:10" s="14" customFormat="1" ht="11.25" customHeight="1" hidden="1" outlineLevel="3">
      <c r="A408" s="12">
        <v>39022</v>
      </c>
      <c r="B408" s="106">
        <v>871</v>
      </c>
      <c r="C408" s="107">
        <v>135</v>
      </c>
      <c r="D408" s="108">
        <v>444</v>
      </c>
      <c r="E408" s="82">
        <f>SUM(B408:D408)</f>
        <v>1450</v>
      </c>
      <c r="F408" s="16">
        <v>39022</v>
      </c>
      <c r="G408" s="109">
        <f t="shared" si="38"/>
        <v>0.0647921760391198</v>
      </c>
      <c r="H408" s="110">
        <f t="shared" si="38"/>
        <v>-0.007352941176470588</v>
      </c>
      <c r="I408" s="111">
        <f t="shared" si="38"/>
        <v>0</v>
      </c>
      <c r="J408" s="112">
        <f t="shared" si="38"/>
        <v>0.03719599427753934</v>
      </c>
    </row>
    <row r="409" spans="1:10" s="14" customFormat="1" ht="11.25" customHeight="1" hidden="1" outlineLevel="3">
      <c r="A409" s="32">
        <v>39052</v>
      </c>
      <c r="B409" s="113">
        <v>833</v>
      </c>
      <c r="C409" s="114">
        <v>142</v>
      </c>
      <c r="D409" s="115">
        <v>463</v>
      </c>
      <c r="E409" s="99">
        <v>1438</v>
      </c>
      <c r="F409" s="24">
        <v>39052</v>
      </c>
      <c r="G409" s="116">
        <f t="shared" si="38"/>
        <v>-0.04362801377726751</v>
      </c>
      <c r="H409" s="117">
        <f t="shared" si="38"/>
        <v>0.05185185185185185</v>
      </c>
      <c r="I409" s="118">
        <f t="shared" si="38"/>
        <v>0.04279279279279279</v>
      </c>
      <c r="J409" s="119">
        <f t="shared" si="38"/>
        <v>-0.008275862068965517</v>
      </c>
    </row>
    <row r="410" spans="1:10" s="14" customFormat="1" ht="11.25" customHeight="1" hidden="1" outlineLevel="2" collapsed="1">
      <c r="A410" s="42">
        <v>39083</v>
      </c>
      <c r="B410" s="106">
        <v>840</v>
      </c>
      <c r="C410" s="107">
        <v>148</v>
      </c>
      <c r="D410" s="108">
        <v>477</v>
      </c>
      <c r="E410" s="82">
        <f>SUM(B410:D410)</f>
        <v>1465</v>
      </c>
      <c r="F410" s="16">
        <v>39083</v>
      </c>
      <c r="G410" s="109">
        <f t="shared" si="38"/>
        <v>0.008403361344537815</v>
      </c>
      <c r="H410" s="110">
        <f t="shared" si="38"/>
        <v>0.04225352112676056</v>
      </c>
      <c r="I410" s="111">
        <f t="shared" si="38"/>
        <v>0.03023758099352052</v>
      </c>
      <c r="J410" s="112">
        <f t="shared" si="38"/>
        <v>0.018776077885952713</v>
      </c>
    </row>
    <row r="411" spans="1:10" s="14" customFormat="1" ht="11.25" customHeight="1" hidden="1" outlineLevel="3">
      <c r="A411" s="42">
        <v>39114</v>
      </c>
      <c r="B411" s="106">
        <v>858</v>
      </c>
      <c r="C411" s="107">
        <v>149</v>
      </c>
      <c r="D411" s="108">
        <v>483</v>
      </c>
      <c r="E411" s="82">
        <v>1490</v>
      </c>
      <c r="F411" s="16">
        <v>39114</v>
      </c>
      <c r="G411" s="109">
        <f t="shared" si="38"/>
        <v>0.02142857142857143</v>
      </c>
      <c r="H411" s="110">
        <f t="shared" si="38"/>
        <v>0.006756756756756757</v>
      </c>
      <c r="I411" s="111">
        <f t="shared" si="38"/>
        <v>0.012578616352201259</v>
      </c>
      <c r="J411" s="112">
        <f t="shared" si="38"/>
        <v>0.017064846416382253</v>
      </c>
    </row>
    <row r="412" spans="1:10" s="14" customFormat="1" ht="11.25" customHeight="1" hidden="1" outlineLevel="3">
      <c r="A412" s="42">
        <v>39142</v>
      </c>
      <c r="B412" s="106">
        <v>882</v>
      </c>
      <c r="C412" s="107">
        <v>164</v>
      </c>
      <c r="D412" s="108">
        <v>496</v>
      </c>
      <c r="E412" s="82">
        <f>SUM(B412:D412)</f>
        <v>1542</v>
      </c>
      <c r="F412" s="16">
        <v>39142</v>
      </c>
      <c r="G412" s="109">
        <f t="shared" si="38"/>
        <v>0.027972027972027972</v>
      </c>
      <c r="H412" s="110">
        <f t="shared" si="38"/>
        <v>0.10067114093959731</v>
      </c>
      <c r="I412" s="111">
        <f t="shared" si="38"/>
        <v>0.026915113871635612</v>
      </c>
      <c r="J412" s="112">
        <f t="shared" si="38"/>
        <v>0.0348993288590604</v>
      </c>
    </row>
    <row r="413" spans="1:10" s="14" customFormat="1" ht="11.25" customHeight="1" hidden="1" outlineLevel="3">
      <c r="A413" s="42">
        <v>39173</v>
      </c>
      <c r="B413" s="106">
        <v>890</v>
      </c>
      <c r="C413" s="107">
        <v>176</v>
      </c>
      <c r="D413" s="108">
        <v>505</v>
      </c>
      <c r="E413" s="82">
        <f>SUM(B413:D413)</f>
        <v>1571</v>
      </c>
      <c r="F413" s="16">
        <v>39173</v>
      </c>
      <c r="G413" s="109">
        <f t="shared" si="38"/>
        <v>0.009070294784580499</v>
      </c>
      <c r="H413" s="110">
        <f t="shared" si="38"/>
        <v>0.07317073170731707</v>
      </c>
      <c r="I413" s="111">
        <f t="shared" si="38"/>
        <v>0.018145161290322582</v>
      </c>
      <c r="J413" s="112">
        <f t="shared" si="38"/>
        <v>0.01880674448767834</v>
      </c>
    </row>
    <row r="414" spans="1:10" s="14" customFormat="1" ht="11.25" customHeight="1" hidden="1" outlineLevel="3">
      <c r="A414" s="42">
        <v>39203</v>
      </c>
      <c r="B414" s="106">
        <v>823</v>
      </c>
      <c r="C414" s="107">
        <v>174</v>
      </c>
      <c r="D414" s="108">
        <v>482</v>
      </c>
      <c r="E414" s="82">
        <f>SUM(B414:D414)</f>
        <v>1479</v>
      </c>
      <c r="F414" s="16">
        <v>39203</v>
      </c>
      <c r="G414" s="109">
        <f t="shared" si="38"/>
        <v>-0.07528089887640449</v>
      </c>
      <c r="H414" s="110">
        <f t="shared" si="38"/>
        <v>-0.011363636363636364</v>
      </c>
      <c r="I414" s="111">
        <f t="shared" si="38"/>
        <v>-0.04554455445544554</v>
      </c>
      <c r="J414" s="112">
        <f t="shared" si="38"/>
        <v>-0.05856142584341184</v>
      </c>
    </row>
    <row r="415" spans="1:10" s="14" customFormat="1" ht="11.25" customHeight="1" hidden="1" outlineLevel="3">
      <c r="A415" s="42">
        <v>39234</v>
      </c>
      <c r="B415" s="106">
        <v>836</v>
      </c>
      <c r="C415" s="107">
        <v>183</v>
      </c>
      <c r="D415" s="108">
        <v>484</v>
      </c>
      <c r="E415" s="82">
        <f>SUM(B415:D415)</f>
        <v>1503</v>
      </c>
      <c r="F415" s="16">
        <v>39234</v>
      </c>
      <c r="G415" s="109">
        <f t="shared" si="38"/>
        <v>0.015795868772782502</v>
      </c>
      <c r="H415" s="110">
        <f t="shared" si="38"/>
        <v>0.05172413793103448</v>
      </c>
      <c r="I415" s="111">
        <f t="shared" si="38"/>
        <v>0.004149377593360996</v>
      </c>
      <c r="J415" s="112">
        <f t="shared" si="38"/>
        <v>0.016227180527383367</v>
      </c>
    </row>
    <row r="416" spans="1:10" s="14" customFormat="1" ht="11.25" customHeight="1" hidden="1" outlineLevel="3">
      <c r="A416" s="42">
        <v>39264</v>
      </c>
      <c r="B416" s="106">
        <v>859</v>
      </c>
      <c r="C416" s="107">
        <v>192</v>
      </c>
      <c r="D416" s="108">
        <v>513</v>
      </c>
      <c r="E416" s="82">
        <v>1564</v>
      </c>
      <c r="F416" s="16">
        <v>39264</v>
      </c>
      <c r="G416" s="109">
        <f t="shared" si="38"/>
        <v>0.02751196172248804</v>
      </c>
      <c r="H416" s="110">
        <f t="shared" si="38"/>
        <v>0.04918032786885246</v>
      </c>
      <c r="I416" s="111">
        <f t="shared" si="38"/>
        <v>0.05991735537190083</v>
      </c>
      <c r="J416" s="112">
        <f t="shared" si="38"/>
        <v>0.04058549567531603</v>
      </c>
    </row>
    <row r="417" spans="1:10" s="14" customFormat="1" ht="11.25" customHeight="1" hidden="1" outlineLevel="3">
      <c r="A417" s="42">
        <v>39295</v>
      </c>
      <c r="B417" s="106">
        <v>856</v>
      </c>
      <c r="C417" s="107">
        <v>187</v>
      </c>
      <c r="D417" s="108">
        <v>517</v>
      </c>
      <c r="E417" s="82">
        <f>SUM(B417:D417)</f>
        <v>1560</v>
      </c>
      <c r="F417" s="16">
        <v>39295</v>
      </c>
      <c r="G417" s="109">
        <f t="shared" si="38"/>
        <v>-0.0034924330616996507</v>
      </c>
      <c r="H417" s="110">
        <f t="shared" si="38"/>
        <v>-0.026041666666666668</v>
      </c>
      <c r="I417" s="111">
        <f t="shared" si="38"/>
        <v>0.007797270955165692</v>
      </c>
      <c r="J417" s="112">
        <f t="shared" si="38"/>
        <v>-0.0025575447570332483</v>
      </c>
    </row>
    <row r="418" spans="1:10" s="14" customFormat="1" ht="11.25" customHeight="1" hidden="1" outlineLevel="3">
      <c r="A418" s="42">
        <v>39326</v>
      </c>
      <c r="B418" s="106">
        <v>869</v>
      </c>
      <c r="C418" s="107">
        <v>191</v>
      </c>
      <c r="D418" s="108">
        <v>531</v>
      </c>
      <c r="E418" s="82">
        <f>SUM(B418:D418)</f>
        <v>1591</v>
      </c>
      <c r="F418" s="16">
        <v>39326</v>
      </c>
      <c r="G418" s="109">
        <f t="shared" si="38"/>
        <v>0.015186915887850467</v>
      </c>
      <c r="H418" s="110">
        <f t="shared" si="38"/>
        <v>0.0213903743315508</v>
      </c>
      <c r="I418" s="111">
        <f t="shared" si="38"/>
        <v>0.027079303675048357</v>
      </c>
      <c r="J418" s="112">
        <f t="shared" si="38"/>
        <v>0.01987179487179487</v>
      </c>
    </row>
    <row r="419" spans="1:10" s="14" customFormat="1" ht="11.25" customHeight="1" hidden="1" outlineLevel="3">
      <c r="A419" s="42">
        <v>39356</v>
      </c>
      <c r="B419" s="106">
        <v>901</v>
      </c>
      <c r="C419" s="107">
        <v>202</v>
      </c>
      <c r="D419" s="108">
        <v>562</v>
      </c>
      <c r="E419" s="82">
        <v>1665</v>
      </c>
      <c r="F419" s="16">
        <v>39356</v>
      </c>
      <c r="G419" s="109">
        <f t="shared" si="38"/>
        <v>0.03682393555811277</v>
      </c>
      <c r="H419" s="110">
        <f t="shared" si="38"/>
        <v>0.05759162303664921</v>
      </c>
      <c r="I419" s="111">
        <f t="shared" si="38"/>
        <v>0.0583804143126177</v>
      </c>
      <c r="J419" s="112">
        <f t="shared" si="38"/>
        <v>0.046511627906976744</v>
      </c>
    </row>
    <row r="420" spans="1:10" s="14" customFormat="1" ht="11.25" customHeight="1" hidden="1" outlineLevel="3">
      <c r="A420" s="42">
        <v>39387</v>
      </c>
      <c r="B420" s="106">
        <v>896</v>
      </c>
      <c r="C420" s="107">
        <v>201</v>
      </c>
      <c r="D420" s="108">
        <v>561</v>
      </c>
      <c r="E420" s="82">
        <v>1658</v>
      </c>
      <c r="F420" s="16">
        <v>39387</v>
      </c>
      <c r="G420" s="109">
        <f t="shared" si="38"/>
        <v>-0.005549389567147614</v>
      </c>
      <c r="H420" s="110">
        <f t="shared" si="38"/>
        <v>-0.0049504950495049506</v>
      </c>
      <c r="I420" s="111">
        <f t="shared" si="38"/>
        <v>-0.0017793594306049821</v>
      </c>
      <c r="J420" s="112">
        <f t="shared" si="38"/>
        <v>-0.004204204204204204</v>
      </c>
    </row>
    <row r="421" spans="1:10" s="14" customFormat="1" ht="11.25" customHeight="1" hidden="1" outlineLevel="3">
      <c r="A421" s="120">
        <v>39417</v>
      </c>
      <c r="B421" s="114">
        <v>921</v>
      </c>
      <c r="C421" s="114">
        <v>214</v>
      </c>
      <c r="D421" s="115">
        <v>585</v>
      </c>
      <c r="E421" s="99">
        <v>1720</v>
      </c>
      <c r="F421" s="24">
        <v>39417</v>
      </c>
      <c r="G421" s="117">
        <f t="shared" si="38"/>
        <v>0.027901785714285716</v>
      </c>
      <c r="H421" s="117">
        <f t="shared" si="38"/>
        <v>0.06467661691542288</v>
      </c>
      <c r="I421" s="118">
        <f t="shared" si="38"/>
        <v>0.0427807486631016</v>
      </c>
      <c r="J421" s="119">
        <f t="shared" si="38"/>
        <v>0.03739445114595899</v>
      </c>
    </row>
    <row r="422" spans="1:10" s="14" customFormat="1" ht="11.25" customHeight="1" hidden="1" outlineLevel="2" collapsed="1">
      <c r="A422" s="42">
        <v>39448</v>
      </c>
      <c r="B422" s="13">
        <v>944</v>
      </c>
      <c r="C422" s="23">
        <v>223</v>
      </c>
      <c r="D422" s="82">
        <v>597</v>
      </c>
      <c r="E422" s="83">
        <v>1764</v>
      </c>
      <c r="F422" s="16">
        <v>39448</v>
      </c>
      <c r="G422" s="86">
        <f t="shared" si="38"/>
        <v>0.0249728555917481</v>
      </c>
      <c r="H422" s="87">
        <f t="shared" si="38"/>
        <v>0.04205607476635514</v>
      </c>
      <c r="I422" s="88">
        <f t="shared" si="38"/>
        <v>0.020512820512820513</v>
      </c>
      <c r="J422" s="85">
        <f t="shared" si="38"/>
        <v>0.02558139534883721</v>
      </c>
    </row>
    <row r="423" spans="1:10" s="14" customFormat="1" ht="11.25" customHeight="1" hidden="1" outlineLevel="3">
      <c r="A423" s="42">
        <v>39479</v>
      </c>
      <c r="B423" s="106">
        <v>958</v>
      </c>
      <c r="C423" s="107">
        <v>230</v>
      </c>
      <c r="D423" s="108">
        <v>619</v>
      </c>
      <c r="E423" s="82">
        <v>1807</v>
      </c>
      <c r="F423" s="16">
        <v>39479</v>
      </c>
      <c r="G423" s="110">
        <f t="shared" si="38"/>
        <v>0.014830508474576272</v>
      </c>
      <c r="H423" s="110">
        <f t="shared" si="38"/>
        <v>0.03139013452914798</v>
      </c>
      <c r="I423" s="111">
        <f t="shared" si="38"/>
        <v>0.03685092127303183</v>
      </c>
      <c r="J423" s="112">
        <f t="shared" si="38"/>
        <v>0.024376417233560092</v>
      </c>
    </row>
    <row r="424" spans="1:10" s="14" customFormat="1" ht="11.25" customHeight="1" hidden="1" outlineLevel="3">
      <c r="A424" s="42">
        <v>39508</v>
      </c>
      <c r="B424" s="106">
        <v>980</v>
      </c>
      <c r="C424" s="107">
        <v>239</v>
      </c>
      <c r="D424" s="108">
        <v>658</v>
      </c>
      <c r="E424" s="82">
        <f aca="true" t="shared" si="39" ref="E424:E431">SUM(B424:D424)</f>
        <v>1877</v>
      </c>
      <c r="F424" s="16">
        <v>39508</v>
      </c>
      <c r="G424" s="110">
        <f t="shared" si="38"/>
        <v>0.022964509394572025</v>
      </c>
      <c r="H424" s="110">
        <f t="shared" si="38"/>
        <v>0.0391304347826087</v>
      </c>
      <c r="I424" s="111">
        <f t="shared" si="38"/>
        <v>0.0630048465266559</v>
      </c>
      <c r="J424" s="112">
        <f t="shared" si="38"/>
        <v>0.0387382401770891</v>
      </c>
    </row>
    <row r="425" spans="1:10" s="14" customFormat="1" ht="11.25" customHeight="1" hidden="1" outlineLevel="3">
      <c r="A425" s="42">
        <v>39539</v>
      </c>
      <c r="B425" s="106">
        <v>968</v>
      </c>
      <c r="C425" s="107">
        <v>237</v>
      </c>
      <c r="D425" s="108">
        <v>657</v>
      </c>
      <c r="E425" s="82">
        <f t="shared" si="39"/>
        <v>1862</v>
      </c>
      <c r="F425" s="16">
        <v>39539</v>
      </c>
      <c r="G425" s="110">
        <f t="shared" si="38"/>
        <v>-0.012244897959183673</v>
      </c>
      <c r="H425" s="110">
        <f t="shared" si="38"/>
        <v>-0.008368200836820083</v>
      </c>
      <c r="I425" s="111">
        <f t="shared" si="38"/>
        <v>-0.001519756838905775</v>
      </c>
      <c r="J425" s="112">
        <f t="shared" si="38"/>
        <v>-0.007991475759190196</v>
      </c>
    </row>
    <row r="426" spans="1:10" s="14" customFormat="1" ht="11.25" customHeight="1" hidden="1" outlineLevel="3">
      <c r="A426" s="42">
        <v>39569</v>
      </c>
      <c r="B426" s="106">
        <v>985</v>
      </c>
      <c r="C426" s="107">
        <v>255</v>
      </c>
      <c r="D426" s="108">
        <v>685</v>
      </c>
      <c r="E426" s="82">
        <f t="shared" si="39"/>
        <v>1925</v>
      </c>
      <c r="F426" s="16">
        <v>39569</v>
      </c>
      <c r="G426" s="110">
        <f t="shared" si="38"/>
        <v>0.01756198347107438</v>
      </c>
      <c r="H426" s="110">
        <f t="shared" si="38"/>
        <v>0.0759493670886076</v>
      </c>
      <c r="I426" s="111">
        <f t="shared" si="38"/>
        <v>0.0426179604261796</v>
      </c>
      <c r="J426" s="112">
        <f t="shared" si="38"/>
        <v>0.03383458646616541</v>
      </c>
    </row>
    <row r="427" spans="1:10" s="14" customFormat="1" ht="11.25" customHeight="1" hidden="1" outlineLevel="3">
      <c r="A427" s="42">
        <v>39600</v>
      </c>
      <c r="B427" s="106">
        <v>983</v>
      </c>
      <c r="C427" s="107">
        <v>266</v>
      </c>
      <c r="D427" s="108">
        <v>717</v>
      </c>
      <c r="E427" s="82">
        <f t="shared" si="39"/>
        <v>1966</v>
      </c>
      <c r="F427" s="16">
        <v>39600</v>
      </c>
      <c r="G427" s="110">
        <f t="shared" si="38"/>
        <v>-0.0020304568527918783</v>
      </c>
      <c r="H427" s="110">
        <f t="shared" si="38"/>
        <v>0.043137254901960784</v>
      </c>
      <c r="I427" s="111">
        <f t="shared" si="38"/>
        <v>0.04671532846715328</v>
      </c>
      <c r="J427" s="112">
        <f t="shared" si="38"/>
        <v>0.0212987012987013</v>
      </c>
    </row>
    <row r="428" spans="1:10" s="14" customFormat="1" ht="11.25" customHeight="1" hidden="1" outlineLevel="3">
      <c r="A428" s="42">
        <v>39630</v>
      </c>
      <c r="B428" s="106">
        <v>989</v>
      </c>
      <c r="C428" s="107">
        <v>274</v>
      </c>
      <c r="D428" s="108">
        <v>731</v>
      </c>
      <c r="E428" s="82">
        <f t="shared" si="39"/>
        <v>1994</v>
      </c>
      <c r="F428" s="16">
        <v>39630</v>
      </c>
      <c r="G428" s="110">
        <f t="shared" si="38"/>
        <v>0.006103763987792472</v>
      </c>
      <c r="H428" s="110">
        <f t="shared" si="38"/>
        <v>0.03007518796992481</v>
      </c>
      <c r="I428" s="111">
        <f t="shared" si="38"/>
        <v>0.019525801952580194</v>
      </c>
      <c r="J428" s="112">
        <f t="shared" si="38"/>
        <v>0.014242115971515769</v>
      </c>
    </row>
    <row r="429" spans="1:10" s="14" customFormat="1" ht="11.25" customHeight="1" hidden="1" outlineLevel="3">
      <c r="A429" s="42">
        <v>39661</v>
      </c>
      <c r="B429" s="106">
        <v>982</v>
      </c>
      <c r="C429" s="107">
        <v>273</v>
      </c>
      <c r="D429" s="108">
        <v>731</v>
      </c>
      <c r="E429" s="82">
        <f t="shared" si="39"/>
        <v>1986</v>
      </c>
      <c r="F429" s="16">
        <v>39661</v>
      </c>
      <c r="G429" s="110">
        <f t="shared" si="38"/>
        <v>-0.007077856420626896</v>
      </c>
      <c r="H429" s="110">
        <f t="shared" si="38"/>
        <v>-0.0036496350364963502</v>
      </c>
      <c r="I429" s="111">
        <f t="shared" si="38"/>
        <v>0</v>
      </c>
      <c r="J429" s="112">
        <f t="shared" si="38"/>
        <v>-0.004012036108324975</v>
      </c>
    </row>
    <row r="430" spans="1:10" s="14" customFormat="1" ht="11.25" customHeight="1" hidden="1" outlineLevel="3">
      <c r="A430" s="42">
        <v>39692</v>
      </c>
      <c r="B430" s="106">
        <v>996</v>
      </c>
      <c r="C430" s="107">
        <v>293</v>
      </c>
      <c r="D430" s="108">
        <v>761</v>
      </c>
      <c r="E430" s="82">
        <f t="shared" si="39"/>
        <v>2050</v>
      </c>
      <c r="F430" s="16">
        <v>39692</v>
      </c>
      <c r="G430" s="110">
        <f t="shared" si="38"/>
        <v>0.014256619144602852</v>
      </c>
      <c r="H430" s="110">
        <f t="shared" si="38"/>
        <v>0.07326007326007326</v>
      </c>
      <c r="I430" s="111">
        <f t="shared" si="38"/>
        <v>0.04103967168262654</v>
      </c>
      <c r="J430" s="112">
        <f t="shared" si="38"/>
        <v>0.032225579053373615</v>
      </c>
    </row>
    <row r="431" spans="1:10" s="14" customFormat="1" ht="11.25" customHeight="1" hidden="1" outlineLevel="3">
      <c r="A431" s="42">
        <v>39722</v>
      </c>
      <c r="B431" s="106">
        <v>990</v>
      </c>
      <c r="C431" s="107">
        <v>290</v>
      </c>
      <c r="D431" s="108">
        <v>758</v>
      </c>
      <c r="E431" s="82">
        <f t="shared" si="39"/>
        <v>2038</v>
      </c>
      <c r="F431" s="16">
        <v>39722</v>
      </c>
      <c r="G431" s="110">
        <f t="shared" si="38"/>
        <v>-0.006024096385542169</v>
      </c>
      <c r="H431" s="110">
        <f t="shared" si="38"/>
        <v>-0.010238907849829351</v>
      </c>
      <c r="I431" s="111">
        <f t="shared" si="38"/>
        <v>-0.003942181340341655</v>
      </c>
      <c r="J431" s="112">
        <f t="shared" si="38"/>
        <v>-0.005853658536585366</v>
      </c>
    </row>
    <row r="432" spans="1:10" s="14" customFormat="1" ht="11.25" customHeight="1" hidden="1" outlineLevel="3">
      <c r="A432" s="42">
        <v>39753</v>
      </c>
      <c r="B432" s="106">
        <v>1004</v>
      </c>
      <c r="C432" s="107">
        <v>301</v>
      </c>
      <c r="D432" s="108">
        <v>787</v>
      </c>
      <c r="E432" s="82">
        <v>2092</v>
      </c>
      <c r="F432" s="16">
        <v>39753</v>
      </c>
      <c r="G432" s="110">
        <f t="shared" si="38"/>
        <v>0.014141414141414142</v>
      </c>
      <c r="H432" s="110">
        <f t="shared" si="38"/>
        <v>0.03793103448275862</v>
      </c>
      <c r="I432" s="111">
        <f t="shared" si="38"/>
        <v>0.03825857519788918</v>
      </c>
      <c r="J432" s="112">
        <f t="shared" si="38"/>
        <v>0.02649656526005888</v>
      </c>
    </row>
    <row r="433" spans="1:10" s="14" customFormat="1" ht="11.25" customHeight="1" hidden="1" outlineLevel="3">
      <c r="A433" s="44">
        <v>39783</v>
      </c>
      <c r="B433" s="113">
        <v>1016</v>
      </c>
      <c r="C433" s="114">
        <v>315</v>
      </c>
      <c r="D433" s="115">
        <v>799</v>
      </c>
      <c r="E433" s="99">
        <v>2130</v>
      </c>
      <c r="F433" s="24">
        <v>39783</v>
      </c>
      <c r="G433" s="117">
        <f t="shared" si="38"/>
        <v>0.01195219123505976</v>
      </c>
      <c r="H433" s="117">
        <f t="shared" si="38"/>
        <v>0.046511627906976744</v>
      </c>
      <c r="I433" s="118">
        <f t="shared" si="38"/>
        <v>0.015247776365946633</v>
      </c>
      <c r="J433" s="119">
        <f t="shared" si="38"/>
        <v>0.018164435946462717</v>
      </c>
    </row>
    <row r="434" spans="1:10" s="14" customFormat="1" ht="11.25" customHeight="1" hidden="1" outlineLevel="2" collapsed="1">
      <c r="A434" s="42">
        <v>39814</v>
      </c>
      <c r="B434" s="13">
        <v>1030</v>
      </c>
      <c r="C434" s="23">
        <v>312</v>
      </c>
      <c r="D434" s="82">
        <v>791</v>
      </c>
      <c r="E434" s="83">
        <v>2133</v>
      </c>
      <c r="F434" s="16">
        <v>39814</v>
      </c>
      <c r="G434" s="86">
        <f t="shared" si="38"/>
        <v>0.013779527559055118</v>
      </c>
      <c r="H434" s="87">
        <f t="shared" si="38"/>
        <v>-0.009523809523809525</v>
      </c>
      <c r="I434" s="88">
        <f t="shared" si="38"/>
        <v>-0.010012515644555695</v>
      </c>
      <c r="J434" s="85">
        <f t="shared" si="38"/>
        <v>0.0014084507042253522</v>
      </c>
    </row>
    <row r="435" spans="1:10" s="14" customFormat="1" ht="11.25" customHeight="1" hidden="1" outlineLevel="3">
      <c r="A435" s="42">
        <v>39845</v>
      </c>
      <c r="B435" s="106">
        <v>1038</v>
      </c>
      <c r="C435" s="107">
        <v>339</v>
      </c>
      <c r="D435" s="107">
        <v>836</v>
      </c>
      <c r="E435" s="55">
        <f aca="true" t="shared" si="40" ref="E435:E444">SUM(B435:D435)</f>
        <v>2213</v>
      </c>
      <c r="F435" s="16">
        <v>39845</v>
      </c>
      <c r="G435" s="110">
        <f t="shared" si="38"/>
        <v>0.007766990291262136</v>
      </c>
      <c r="H435" s="110">
        <f t="shared" si="38"/>
        <v>0.08653846153846154</v>
      </c>
      <c r="I435" s="110">
        <f t="shared" si="38"/>
        <v>0.056890012642225034</v>
      </c>
      <c r="J435" s="121">
        <f t="shared" si="38"/>
        <v>0.03750586029067042</v>
      </c>
    </row>
    <row r="436" spans="1:10" s="14" customFormat="1" ht="11.25" customHeight="1" hidden="1" outlineLevel="3">
      <c r="A436" s="42">
        <v>39873</v>
      </c>
      <c r="B436" s="106">
        <v>1047</v>
      </c>
      <c r="C436" s="107">
        <v>348</v>
      </c>
      <c r="D436" s="107">
        <v>850</v>
      </c>
      <c r="E436" s="55">
        <f t="shared" si="40"/>
        <v>2245</v>
      </c>
      <c r="F436" s="16">
        <v>39873</v>
      </c>
      <c r="G436" s="110">
        <f t="shared" si="38"/>
        <v>0.008670520231213872</v>
      </c>
      <c r="H436" s="110">
        <f t="shared" si="38"/>
        <v>0.02654867256637168</v>
      </c>
      <c r="I436" s="110">
        <f t="shared" si="38"/>
        <v>0.01674641148325359</v>
      </c>
      <c r="J436" s="121">
        <f t="shared" si="38"/>
        <v>0.014460009037505649</v>
      </c>
    </row>
    <row r="437" spans="1:10" s="14" customFormat="1" ht="11.25" customHeight="1" hidden="1" outlineLevel="3">
      <c r="A437" s="42">
        <v>39904</v>
      </c>
      <c r="B437" s="106">
        <v>1049</v>
      </c>
      <c r="C437" s="107">
        <v>351</v>
      </c>
      <c r="D437" s="107">
        <v>864</v>
      </c>
      <c r="E437" s="55">
        <f t="shared" si="40"/>
        <v>2264</v>
      </c>
      <c r="F437" s="16">
        <v>39904</v>
      </c>
      <c r="G437" s="110">
        <f t="shared" si="38"/>
        <v>0.0019102196752626551</v>
      </c>
      <c r="H437" s="110">
        <f t="shared" si="38"/>
        <v>0.008620689655172414</v>
      </c>
      <c r="I437" s="110">
        <f t="shared" si="38"/>
        <v>0.01647058823529412</v>
      </c>
      <c r="J437" s="121">
        <f t="shared" si="38"/>
        <v>0.008463251670378619</v>
      </c>
    </row>
    <row r="438" spans="1:10" s="14" customFormat="1" ht="11.25" customHeight="1" hidden="1" outlineLevel="3">
      <c r="A438" s="42">
        <v>39934</v>
      </c>
      <c r="B438" s="106">
        <v>1049</v>
      </c>
      <c r="C438" s="107">
        <v>347</v>
      </c>
      <c r="D438" s="107">
        <v>877</v>
      </c>
      <c r="E438" s="55">
        <f t="shared" si="40"/>
        <v>2273</v>
      </c>
      <c r="F438" s="16">
        <v>39934</v>
      </c>
      <c r="G438" s="110">
        <f t="shared" si="38"/>
        <v>0</v>
      </c>
      <c r="H438" s="110">
        <f t="shared" si="38"/>
        <v>-0.011396011396011397</v>
      </c>
      <c r="I438" s="110">
        <f t="shared" si="38"/>
        <v>0.015046296296296295</v>
      </c>
      <c r="J438" s="121">
        <f t="shared" si="38"/>
        <v>0.003975265017667844</v>
      </c>
    </row>
    <row r="439" spans="1:10" s="14" customFormat="1" ht="11.25" customHeight="1" hidden="1" outlineLevel="3">
      <c r="A439" s="42">
        <v>39965</v>
      </c>
      <c r="B439" s="106">
        <v>1072</v>
      </c>
      <c r="C439" s="107">
        <v>367</v>
      </c>
      <c r="D439" s="107">
        <v>901</v>
      </c>
      <c r="E439" s="55">
        <f t="shared" si="40"/>
        <v>2340</v>
      </c>
      <c r="F439" s="16">
        <v>39965</v>
      </c>
      <c r="G439" s="110">
        <f t="shared" si="38"/>
        <v>0.0219256434699714</v>
      </c>
      <c r="H439" s="110">
        <f t="shared" si="38"/>
        <v>0.05763688760806916</v>
      </c>
      <c r="I439" s="110">
        <f t="shared" si="38"/>
        <v>0.027366020524515394</v>
      </c>
      <c r="J439" s="121">
        <f t="shared" si="38"/>
        <v>0.029476462824461064</v>
      </c>
    </row>
    <row r="440" spans="1:10" s="14" customFormat="1" ht="11.25" customHeight="1" hidden="1" outlineLevel="3">
      <c r="A440" s="42">
        <v>39995</v>
      </c>
      <c r="B440" s="106">
        <v>1082</v>
      </c>
      <c r="C440" s="107">
        <v>381</v>
      </c>
      <c r="D440" s="107">
        <v>906</v>
      </c>
      <c r="E440" s="55">
        <f t="shared" si="40"/>
        <v>2369</v>
      </c>
      <c r="F440" s="16">
        <v>39995</v>
      </c>
      <c r="G440" s="110">
        <f t="shared" si="38"/>
        <v>0.009328358208955223</v>
      </c>
      <c r="H440" s="110">
        <f t="shared" si="38"/>
        <v>0.03814713896457766</v>
      </c>
      <c r="I440" s="110">
        <f t="shared" si="38"/>
        <v>0.005549389567147614</v>
      </c>
      <c r="J440" s="121">
        <f t="shared" si="38"/>
        <v>0.012393162393162393</v>
      </c>
    </row>
    <row r="441" spans="1:10" s="14" customFormat="1" ht="11.25" customHeight="1" hidden="1" outlineLevel="3">
      <c r="A441" s="42">
        <v>40026</v>
      </c>
      <c r="B441" s="106">
        <v>1079</v>
      </c>
      <c r="C441" s="107">
        <v>382</v>
      </c>
      <c r="D441" s="107">
        <v>905</v>
      </c>
      <c r="E441" s="55">
        <f t="shared" si="40"/>
        <v>2366</v>
      </c>
      <c r="F441" s="16">
        <v>40026</v>
      </c>
      <c r="G441" s="110">
        <f t="shared" si="38"/>
        <v>-0.0027726432532347504</v>
      </c>
      <c r="H441" s="110">
        <f t="shared" si="38"/>
        <v>0.0026246719160104987</v>
      </c>
      <c r="I441" s="110">
        <f t="shared" si="38"/>
        <v>-0.0011037527593818985</v>
      </c>
      <c r="J441" s="121">
        <f t="shared" si="38"/>
        <v>-0.001266357112705783</v>
      </c>
    </row>
    <row r="442" spans="1:10" s="14" customFormat="1" ht="11.25" customHeight="1" hidden="1" outlineLevel="3">
      <c r="A442" s="42">
        <v>40057</v>
      </c>
      <c r="B442" s="106">
        <v>1090</v>
      </c>
      <c r="C442" s="107">
        <v>403</v>
      </c>
      <c r="D442" s="107">
        <v>913</v>
      </c>
      <c r="E442" s="55">
        <f t="shared" si="40"/>
        <v>2406</v>
      </c>
      <c r="F442" s="16">
        <v>40057</v>
      </c>
      <c r="G442" s="110">
        <f t="shared" si="38"/>
        <v>0.010194624652455977</v>
      </c>
      <c r="H442" s="110">
        <f t="shared" si="38"/>
        <v>0.0549738219895288</v>
      </c>
      <c r="I442" s="110">
        <f t="shared" si="38"/>
        <v>0.008839779005524863</v>
      </c>
      <c r="J442" s="121">
        <f aca="true" t="shared" si="41" ref="J442:J486">(E442-E441)/E441</f>
        <v>0.0169061707523246</v>
      </c>
    </row>
    <row r="443" spans="1:10" s="14" customFormat="1" ht="11.25" customHeight="1" hidden="1" outlineLevel="3">
      <c r="A443" s="42">
        <v>40087</v>
      </c>
      <c r="B443" s="106">
        <v>1111</v>
      </c>
      <c r="C443" s="107">
        <v>414</v>
      </c>
      <c r="D443" s="107">
        <v>926</v>
      </c>
      <c r="E443" s="55">
        <f t="shared" si="40"/>
        <v>2451</v>
      </c>
      <c r="F443" s="16">
        <v>40087</v>
      </c>
      <c r="G443" s="110">
        <f aca="true" t="shared" si="42" ref="G443:I463">(B443-B442)/B442</f>
        <v>0.01926605504587156</v>
      </c>
      <c r="H443" s="110">
        <f t="shared" si="42"/>
        <v>0.02729528535980149</v>
      </c>
      <c r="I443" s="110">
        <f t="shared" si="42"/>
        <v>0.014238773274917854</v>
      </c>
      <c r="J443" s="121">
        <f t="shared" si="41"/>
        <v>0.018703241895261846</v>
      </c>
    </row>
    <row r="444" spans="1:10" s="14" customFormat="1" ht="11.25" customHeight="1" hidden="1" outlineLevel="3">
      <c r="A444" s="42">
        <v>40118</v>
      </c>
      <c r="B444" s="106">
        <v>1118</v>
      </c>
      <c r="C444" s="107">
        <v>420</v>
      </c>
      <c r="D444" s="107">
        <v>933</v>
      </c>
      <c r="E444" s="55">
        <f t="shared" si="40"/>
        <v>2471</v>
      </c>
      <c r="F444" s="16">
        <v>40118</v>
      </c>
      <c r="G444" s="110">
        <f t="shared" si="42"/>
        <v>0.0063006300630063005</v>
      </c>
      <c r="H444" s="110">
        <f t="shared" si="42"/>
        <v>0.014492753623188406</v>
      </c>
      <c r="I444" s="110">
        <f t="shared" si="42"/>
        <v>0.00755939524838013</v>
      </c>
      <c r="J444" s="121">
        <f t="shared" si="41"/>
        <v>0.008159934720522236</v>
      </c>
    </row>
    <row r="445" spans="1:10" s="14" customFormat="1" ht="11.25" customHeight="1" hidden="1" outlineLevel="3">
      <c r="A445" s="44">
        <v>40148</v>
      </c>
      <c r="B445" s="113">
        <v>1128</v>
      </c>
      <c r="C445" s="114">
        <v>425</v>
      </c>
      <c r="D445" s="114">
        <v>946</v>
      </c>
      <c r="E445" s="63">
        <v>2499</v>
      </c>
      <c r="F445" s="24">
        <v>40148</v>
      </c>
      <c r="G445" s="117">
        <f t="shared" si="42"/>
        <v>0.008944543828264758</v>
      </c>
      <c r="H445" s="117">
        <f t="shared" si="42"/>
        <v>0.011904761904761904</v>
      </c>
      <c r="I445" s="117">
        <f t="shared" si="42"/>
        <v>0.013933547695605574</v>
      </c>
      <c r="J445" s="122">
        <f t="shared" si="41"/>
        <v>0.0113314447592068</v>
      </c>
    </row>
    <row r="446" spans="1:10" s="14" customFormat="1" ht="11.25" customHeight="1" hidden="1" outlineLevel="2" collapsed="1">
      <c r="A446" s="42">
        <v>40179</v>
      </c>
      <c r="B446" s="13">
        <v>1122</v>
      </c>
      <c r="C446" s="23">
        <v>430</v>
      </c>
      <c r="D446" s="82">
        <v>958</v>
      </c>
      <c r="E446" s="83">
        <v>2510</v>
      </c>
      <c r="F446" s="16">
        <v>40179</v>
      </c>
      <c r="G446" s="86">
        <f t="shared" si="42"/>
        <v>-0.005319148936170213</v>
      </c>
      <c r="H446" s="87">
        <f t="shared" si="42"/>
        <v>0.011764705882352941</v>
      </c>
      <c r="I446" s="88">
        <f t="shared" si="42"/>
        <v>0.012684989429175475</v>
      </c>
      <c r="J446" s="85">
        <f t="shared" si="41"/>
        <v>0.004401760704281713</v>
      </c>
    </row>
    <row r="447" spans="1:10" s="14" customFormat="1" ht="11.25" customHeight="1" hidden="1" outlineLevel="3">
      <c r="A447" s="12">
        <v>40210</v>
      </c>
      <c r="B447" s="106">
        <v>1127</v>
      </c>
      <c r="C447" s="107">
        <v>429</v>
      </c>
      <c r="D447" s="107">
        <v>963</v>
      </c>
      <c r="E447" s="55">
        <v>2519</v>
      </c>
      <c r="F447" s="16">
        <v>40210</v>
      </c>
      <c r="G447" s="110">
        <f t="shared" si="42"/>
        <v>0.004456327985739751</v>
      </c>
      <c r="H447" s="110">
        <f t="shared" si="42"/>
        <v>-0.002325581395348837</v>
      </c>
      <c r="I447" s="110">
        <f t="shared" si="42"/>
        <v>0.005219206680584551</v>
      </c>
      <c r="J447" s="121">
        <f t="shared" si="41"/>
        <v>0.0035856573705179283</v>
      </c>
    </row>
    <row r="448" spans="1:10" s="14" customFormat="1" ht="11.25" customHeight="1" hidden="1" outlineLevel="3">
      <c r="A448" s="12">
        <v>40544</v>
      </c>
      <c r="B448" s="106">
        <v>1139</v>
      </c>
      <c r="C448" s="107">
        <v>431</v>
      </c>
      <c r="D448" s="107">
        <v>977</v>
      </c>
      <c r="E448" s="55">
        <f>SUM(B448:D448)</f>
        <v>2547</v>
      </c>
      <c r="F448" s="16">
        <v>40544</v>
      </c>
      <c r="G448" s="110">
        <f t="shared" si="42"/>
        <v>0.01064773735581189</v>
      </c>
      <c r="H448" s="110">
        <f t="shared" si="42"/>
        <v>0.004662004662004662</v>
      </c>
      <c r="I448" s="110">
        <f t="shared" si="42"/>
        <v>0.014537902388369679</v>
      </c>
      <c r="J448" s="121">
        <f t="shared" si="41"/>
        <v>0.0111155220325526</v>
      </c>
    </row>
    <row r="449" spans="1:10" s="14" customFormat="1" ht="11.25" customHeight="1" hidden="1" outlineLevel="3">
      <c r="A449" s="12">
        <v>40269</v>
      </c>
      <c r="B449" s="106">
        <v>1138</v>
      </c>
      <c r="C449" s="107">
        <v>432</v>
      </c>
      <c r="D449" s="107">
        <v>969</v>
      </c>
      <c r="E449" s="55">
        <f>SUM(B449:D449)</f>
        <v>2539</v>
      </c>
      <c r="F449" s="16">
        <v>40269</v>
      </c>
      <c r="G449" s="110">
        <f t="shared" si="42"/>
        <v>-0.000877963125548727</v>
      </c>
      <c r="H449" s="110">
        <f t="shared" si="42"/>
        <v>0.002320185614849188</v>
      </c>
      <c r="I449" s="110">
        <f t="shared" si="42"/>
        <v>-0.008188331627430911</v>
      </c>
      <c r="J449" s="121">
        <f t="shared" si="41"/>
        <v>-0.0031409501374165686</v>
      </c>
    </row>
    <row r="450" spans="1:10" s="14" customFormat="1" ht="11.25" customHeight="1" hidden="1" outlineLevel="3">
      <c r="A450" s="12">
        <v>40299</v>
      </c>
      <c r="B450" s="106">
        <v>1141</v>
      </c>
      <c r="C450" s="107">
        <v>438</v>
      </c>
      <c r="D450" s="107">
        <v>988</v>
      </c>
      <c r="E450" s="55">
        <f>SUM(B450:D450)</f>
        <v>2567</v>
      </c>
      <c r="F450" s="16">
        <v>40299</v>
      </c>
      <c r="G450" s="110">
        <f t="shared" si="42"/>
        <v>0.0026362038664323375</v>
      </c>
      <c r="H450" s="110">
        <f t="shared" si="42"/>
        <v>0.013888888888888888</v>
      </c>
      <c r="I450" s="110">
        <f t="shared" si="42"/>
        <v>0.0196078431372549</v>
      </c>
      <c r="J450" s="121">
        <f t="shared" si="41"/>
        <v>0.011027963765261915</v>
      </c>
    </row>
    <row r="451" spans="1:10" s="14" customFormat="1" ht="11.25" customHeight="1" hidden="1" outlineLevel="3">
      <c r="A451" s="12">
        <v>40330</v>
      </c>
      <c r="B451" s="106">
        <v>1132</v>
      </c>
      <c r="C451" s="107">
        <v>430</v>
      </c>
      <c r="D451" s="107">
        <v>979</v>
      </c>
      <c r="E451" s="55">
        <f aca="true" t="shared" si="43" ref="E451:E457">SUM(B451:D451)</f>
        <v>2541</v>
      </c>
      <c r="F451" s="16">
        <v>40330</v>
      </c>
      <c r="G451" s="110">
        <f t="shared" si="42"/>
        <v>-0.007887817703768623</v>
      </c>
      <c r="H451" s="110">
        <f t="shared" si="42"/>
        <v>-0.0182648401826484</v>
      </c>
      <c r="I451" s="110">
        <f t="shared" si="42"/>
        <v>-0.009109311740890687</v>
      </c>
      <c r="J451" s="121">
        <f t="shared" si="41"/>
        <v>-0.01012855473315154</v>
      </c>
    </row>
    <row r="452" spans="1:10" s="14" customFormat="1" ht="11.25" customHeight="1" hidden="1" outlineLevel="3">
      <c r="A452" s="12">
        <v>40360</v>
      </c>
      <c r="B452" s="106">
        <v>1150</v>
      </c>
      <c r="C452" s="107">
        <v>446</v>
      </c>
      <c r="D452" s="107">
        <v>1005</v>
      </c>
      <c r="E452" s="55">
        <f t="shared" si="43"/>
        <v>2601</v>
      </c>
      <c r="F452" s="16">
        <v>40360</v>
      </c>
      <c r="G452" s="110">
        <f t="shared" si="42"/>
        <v>0.015901060070671377</v>
      </c>
      <c r="H452" s="110">
        <f t="shared" si="42"/>
        <v>0.037209302325581395</v>
      </c>
      <c r="I452" s="110">
        <f t="shared" si="42"/>
        <v>0.026557711950970377</v>
      </c>
      <c r="J452" s="121">
        <f t="shared" si="41"/>
        <v>0.023612750885478158</v>
      </c>
    </row>
    <row r="453" spans="1:10" s="14" customFormat="1" ht="11.25" customHeight="1" hidden="1" outlineLevel="3">
      <c r="A453" s="12">
        <v>40391</v>
      </c>
      <c r="B453" s="106">
        <v>1143</v>
      </c>
      <c r="C453" s="107">
        <v>432</v>
      </c>
      <c r="D453" s="107">
        <v>1002</v>
      </c>
      <c r="E453" s="55">
        <f t="shared" si="43"/>
        <v>2577</v>
      </c>
      <c r="F453" s="16">
        <v>40391</v>
      </c>
      <c r="G453" s="110">
        <f t="shared" si="42"/>
        <v>-0.00608695652173913</v>
      </c>
      <c r="H453" s="110">
        <f t="shared" si="42"/>
        <v>-0.03139013452914798</v>
      </c>
      <c r="I453" s="110">
        <f t="shared" si="42"/>
        <v>-0.0029850746268656717</v>
      </c>
      <c r="J453" s="121">
        <f t="shared" si="41"/>
        <v>-0.00922722029988466</v>
      </c>
    </row>
    <row r="454" spans="1:10" s="14" customFormat="1" ht="11.25" customHeight="1" hidden="1" outlineLevel="3">
      <c r="A454" s="12">
        <v>40422</v>
      </c>
      <c r="B454" s="106">
        <v>1155</v>
      </c>
      <c r="C454" s="107">
        <v>442</v>
      </c>
      <c r="D454" s="107">
        <v>1021</v>
      </c>
      <c r="E454" s="55">
        <f t="shared" si="43"/>
        <v>2618</v>
      </c>
      <c r="F454" s="16">
        <v>40422</v>
      </c>
      <c r="G454" s="110">
        <f t="shared" si="42"/>
        <v>0.010498687664041995</v>
      </c>
      <c r="H454" s="110">
        <f t="shared" si="42"/>
        <v>0.023148148148148147</v>
      </c>
      <c r="I454" s="110">
        <f t="shared" si="42"/>
        <v>0.018962075848303395</v>
      </c>
      <c r="J454" s="121">
        <f t="shared" si="41"/>
        <v>0.01590997283663174</v>
      </c>
    </row>
    <row r="455" spans="1:10" s="14" customFormat="1" ht="11.25" customHeight="1" hidden="1" outlineLevel="3">
      <c r="A455" s="12">
        <v>40452</v>
      </c>
      <c r="B455" s="106">
        <v>1167</v>
      </c>
      <c r="C455" s="107">
        <v>445</v>
      </c>
      <c r="D455" s="107">
        <v>1029</v>
      </c>
      <c r="E455" s="55">
        <f t="shared" si="43"/>
        <v>2641</v>
      </c>
      <c r="F455" s="16">
        <v>40452</v>
      </c>
      <c r="G455" s="110">
        <f t="shared" si="42"/>
        <v>0.01038961038961039</v>
      </c>
      <c r="H455" s="110">
        <f t="shared" si="42"/>
        <v>0.006787330316742082</v>
      </c>
      <c r="I455" s="110">
        <f t="shared" si="42"/>
        <v>0.007835455435847209</v>
      </c>
      <c r="J455" s="121">
        <f t="shared" si="41"/>
        <v>0.00878533231474408</v>
      </c>
    </row>
    <row r="456" spans="1:10" s="14" customFormat="1" ht="11.25" customHeight="1" hidden="1" outlineLevel="3">
      <c r="A456" s="12">
        <v>40483</v>
      </c>
      <c r="B456" s="106">
        <v>1167</v>
      </c>
      <c r="C456" s="107">
        <v>453</v>
      </c>
      <c r="D456" s="107">
        <v>1034</v>
      </c>
      <c r="E456" s="55">
        <f t="shared" si="43"/>
        <v>2654</v>
      </c>
      <c r="F456" s="16">
        <v>40483</v>
      </c>
      <c r="G456" s="110">
        <f t="shared" si="42"/>
        <v>0</v>
      </c>
      <c r="H456" s="110">
        <f t="shared" si="42"/>
        <v>0.017977528089887642</v>
      </c>
      <c r="I456" s="110">
        <f t="shared" si="42"/>
        <v>0.004859086491739553</v>
      </c>
      <c r="J456" s="121">
        <f t="shared" si="41"/>
        <v>0.004922377887163953</v>
      </c>
    </row>
    <row r="457" spans="1:10" s="14" customFormat="1" ht="11.25" customHeight="1" hidden="1" outlineLevel="3">
      <c r="A457" s="24">
        <v>40513</v>
      </c>
      <c r="B457" s="114">
        <v>1170</v>
      </c>
      <c r="C457" s="114">
        <v>450</v>
      </c>
      <c r="D457" s="114">
        <v>1044</v>
      </c>
      <c r="E457" s="63">
        <f t="shared" si="43"/>
        <v>2664</v>
      </c>
      <c r="F457" s="24">
        <v>40513</v>
      </c>
      <c r="G457" s="117">
        <f t="shared" si="42"/>
        <v>0.002570694087403599</v>
      </c>
      <c r="H457" s="117">
        <f t="shared" si="42"/>
        <v>-0.006622516556291391</v>
      </c>
      <c r="I457" s="117">
        <f t="shared" si="42"/>
        <v>0.009671179883945842</v>
      </c>
      <c r="J457" s="122">
        <f t="shared" si="41"/>
        <v>0.0037678975131876413</v>
      </c>
    </row>
    <row r="458" spans="1:10" s="14" customFormat="1" ht="11.25" customHeight="1" hidden="1" outlineLevel="2" collapsed="1">
      <c r="A458" s="42">
        <v>40544</v>
      </c>
      <c r="B458" s="13">
        <v>1169</v>
      </c>
      <c r="C458" s="23">
        <v>448</v>
      </c>
      <c r="D458" s="82">
        <v>1042</v>
      </c>
      <c r="E458" s="83">
        <f>SUM(B458:D458)</f>
        <v>2659</v>
      </c>
      <c r="F458" s="16">
        <v>40544</v>
      </c>
      <c r="G458" s="86">
        <f t="shared" si="42"/>
        <v>-0.0008547008547008547</v>
      </c>
      <c r="H458" s="87">
        <f t="shared" si="42"/>
        <v>-0.0044444444444444444</v>
      </c>
      <c r="I458" s="88">
        <f t="shared" si="42"/>
        <v>-0.0019157088122605363</v>
      </c>
      <c r="J458" s="85">
        <f t="shared" si="41"/>
        <v>-0.0018768768768768769</v>
      </c>
    </row>
    <row r="459" spans="1:10" s="14" customFormat="1" ht="11.25" customHeight="1" hidden="1" outlineLevel="3">
      <c r="A459" s="16">
        <v>40575</v>
      </c>
      <c r="B459" s="107">
        <v>1169</v>
      </c>
      <c r="C459" s="107">
        <v>453</v>
      </c>
      <c r="D459" s="107">
        <v>1050</v>
      </c>
      <c r="E459" s="55">
        <f>SUM(B459:D459)</f>
        <v>2672</v>
      </c>
      <c r="F459" s="16">
        <v>40575</v>
      </c>
      <c r="G459" s="110">
        <f t="shared" si="42"/>
        <v>0</v>
      </c>
      <c r="H459" s="110">
        <f t="shared" si="42"/>
        <v>0.011160714285714286</v>
      </c>
      <c r="I459" s="110">
        <f t="shared" si="42"/>
        <v>0.007677543186180422</v>
      </c>
      <c r="J459" s="121">
        <f t="shared" si="41"/>
        <v>0.004889056036103798</v>
      </c>
    </row>
    <row r="460" spans="1:10" s="14" customFormat="1" ht="11.25" customHeight="1" hidden="1" outlineLevel="3">
      <c r="A460" s="16">
        <v>40603</v>
      </c>
      <c r="B460" s="107">
        <v>1185</v>
      </c>
      <c r="C460" s="107">
        <v>456</v>
      </c>
      <c r="D460" s="107">
        <v>1051</v>
      </c>
      <c r="E460" s="55">
        <v>2692</v>
      </c>
      <c r="F460" s="16">
        <v>40603</v>
      </c>
      <c r="G460" s="110">
        <f t="shared" si="42"/>
        <v>0.013686911890504704</v>
      </c>
      <c r="H460" s="110">
        <f t="shared" si="42"/>
        <v>0.006622516556291391</v>
      </c>
      <c r="I460" s="110">
        <f t="shared" si="42"/>
        <v>0.0009523809523809524</v>
      </c>
      <c r="J460" s="121">
        <f t="shared" si="41"/>
        <v>0.0074850299401197605</v>
      </c>
    </row>
    <row r="461" spans="1:10" s="14" customFormat="1" ht="11.25" customHeight="1" hidden="1" outlineLevel="3">
      <c r="A461" s="16">
        <v>40634</v>
      </c>
      <c r="B461" s="23">
        <v>1192</v>
      </c>
      <c r="C461" s="23">
        <v>476</v>
      </c>
      <c r="D461" s="23">
        <v>1061</v>
      </c>
      <c r="E461" s="55">
        <v>2729</v>
      </c>
      <c r="F461" s="16">
        <v>40634</v>
      </c>
      <c r="G461" s="87">
        <f t="shared" si="42"/>
        <v>0.00590717299578059</v>
      </c>
      <c r="H461" s="87">
        <f t="shared" si="42"/>
        <v>0.043859649122807015</v>
      </c>
      <c r="I461" s="87">
        <f t="shared" si="42"/>
        <v>0.009514747859181731</v>
      </c>
      <c r="J461" s="121">
        <f t="shared" si="41"/>
        <v>0.0137444279346211</v>
      </c>
    </row>
    <row r="462" spans="1:10" s="14" customFormat="1" ht="11.25" customHeight="1" hidden="1" outlineLevel="3">
      <c r="A462" s="16">
        <v>40664</v>
      </c>
      <c r="B462" s="23">
        <v>1177</v>
      </c>
      <c r="C462" s="23">
        <v>470</v>
      </c>
      <c r="D462" s="23">
        <v>1051</v>
      </c>
      <c r="E462" s="55">
        <v>2698</v>
      </c>
      <c r="F462" s="16">
        <v>40664</v>
      </c>
      <c r="G462" s="87">
        <f t="shared" si="42"/>
        <v>-0.012583892617449664</v>
      </c>
      <c r="H462" s="87">
        <f t="shared" si="42"/>
        <v>-0.012605042016806723</v>
      </c>
      <c r="I462" s="87">
        <f t="shared" si="42"/>
        <v>-0.00942507068803016</v>
      </c>
      <c r="J462" s="121">
        <f t="shared" si="41"/>
        <v>-0.011359472334188348</v>
      </c>
    </row>
    <row r="463" spans="1:10" s="14" customFormat="1" ht="11.25" customHeight="1" hidden="1" outlineLevel="3">
      <c r="A463" s="16">
        <v>40695</v>
      </c>
      <c r="B463" s="23">
        <v>1190</v>
      </c>
      <c r="C463" s="23">
        <v>476</v>
      </c>
      <c r="D463" s="23">
        <v>1056</v>
      </c>
      <c r="E463" s="55">
        <f>SUM(B463:D463)</f>
        <v>2722</v>
      </c>
      <c r="F463" s="16">
        <v>40695</v>
      </c>
      <c r="G463" s="87">
        <f t="shared" si="42"/>
        <v>0.011045029736618521</v>
      </c>
      <c r="H463" s="87">
        <f t="shared" si="42"/>
        <v>0.01276595744680851</v>
      </c>
      <c r="I463" s="87">
        <f t="shared" si="42"/>
        <v>0.004757373929590866</v>
      </c>
      <c r="J463" s="121">
        <f t="shared" si="41"/>
        <v>0.008895478131949592</v>
      </c>
    </row>
    <row r="464" spans="1:10" s="14" customFormat="1" ht="11.25" customHeight="1" hidden="1" outlineLevel="3">
      <c r="A464" s="16">
        <v>40725</v>
      </c>
      <c r="B464" s="23">
        <v>1197</v>
      </c>
      <c r="C464" s="23">
        <v>489</v>
      </c>
      <c r="D464" s="23">
        <v>1068</v>
      </c>
      <c r="E464" s="55">
        <f aca="true" t="shared" si="44" ref="E464:E517">SUM(B464:D464)</f>
        <v>2754</v>
      </c>
      <c r="F464" s="16">
        <v>40725</v>
      </c>
      <c r="G464" s="87">
        <f aca="true" t="shared" si="45" ref="G464:I479">(B464-B463)/B463</f>
        <v>0.0058823529411764705</v>
      </c>
      <c r="H464" s="87">
        <f t="shared" si="45"/>
        <v>0.0273109243697479</v>
      </c>
      <c r="I464" s="87">
        <f t="shared" si="45"/>
        <v>0.011363636363636364</v>
      </c>
      <c r="J464" s="121">
        <f t="shared" si="41"/>
        <v>0.011756061719324026</v>
      </c>
    </row>
    <row r="465" spans="1:10" s="14" customFormat="1" ht="11.25" customHeight="1" hidden="1" outlineLevel="3">
      <c r="A465" s="16">
        <v>40756</v>
      </c>
      <c r="B465" s="23">
        <v>1184</v>
      </c>
      <c r="C465" s="23">
        <v>482</v>
      </c>
      <c r="D465" s="23">
        <v>1050</v>
      </c>
      <c r="E465" s="55">
        <f t="shared" si="44"/>
        <v>2716</v>
      </c>
      <c r="F465" s="16">
        <v>40756</v>
      </c>
      <c r="G465" s="87">
        <f t="shared" si="45"/>
        <v>-0.01086048454469507</v>
      </c>
      <c r="H465" s="87">
        <f t="shared" si="45"/>
        <v>-0.014314928425357873</v>
      </c>
      <c r="I465" s="87">
        <f t="shared" si="45"/>
        <v>-0.016853932584269662</v>
      </c>
      <c r="J465" s="121">
        <f t="shared" si="41"/>
        <v>-0.013798111837327523</v>
      </c>
    </row>
    <row r="466" spans="1:10" s="14" customFormat="1" ht="11.25" customHeight="1" hidden="1" outlineLevel="3">
      <c r="A466" s="16">
        <v>40787</v>
      </c>
      <c r="B466" s="23">
        <v>1189</v>
      </c>
      <c r="C466" s="23">
        <v>484</v>
      </c>
      <c r="D466" s="23">
        <v>1058</v>
      </c>
      <c r="E466" s="13">
        <f t="shared" si="44"/>
        <v>2731</v>
      </c>
      <c r="F466" s="16">
        <v>40787</v>
      </c>
      <c r="G466" s="87">
        <f t="shared" si="45"/>
        <v>0.004222972972972973</v>
      </c>
      <c r="H466" s="87">
        <f t="shared" si="45"/>
        <v>0.004149377593360996</v>
      </c>
      <c r="I466" s="87">
        <f t="shared" si="45"/>
        <v>0.007619047619047619</v>
      </c>
      <c r="J466" s="121">
        <f t="shared" si="41"/>
        <v>0.005522827687776142</v>
      </c>
    </row>
    <row r="467" spans="1:10" s="14" customFormat="1" ht="11.25" customHeight="1" hidden="1" outlineLevel="3">
      <c r="A467" s="16">
        <v>40817</v>
      </c>
      <c r="B467" s="23">
        <v>1186</v>
      </c>
      <c r="C467" s="23">
        <v>482</v>
      </c>
      <c r="D467" s="23">
        <v>1064</v>
      </c>
      <c r="E467" s="13">
        <f t="shared" si="44"/>
        <v>2732</v>
      </c>
      <c r="F467" s="16">
        <v>40817</v>
      </c>
      <c r="G467" s="87">
        <f t="shared" si="45"/>
        <v>-0.002523128679562658</v>
      </c>
      <c r="H467" s="87">
        <f t="shared" si="45"/>
        <v>-0.004132231404958678</v>
      </c>
      <c r="I467" s="87">
        <f t="shared" si="45"/>
        <v>0.005671077504725898</v>
      </c>
      <c r="J467" s="121">
        <f t="shared" si="41"/>
        <v>0.00036616623947272064</v>
      </c>
    </row>
    <row r="468" spans="1:10" s="14" customFormat="1" ht="11.25" customHeight="1" hidden="1" outlineLevel="3">
      <c r="A468" s="16">
        <v>40848</v>
      </c>
      <c r="B468" s="23">
        <v>1182</v>
      </c>
      <c r="C468" s="23">
        <v>478</v>
      </c>
      <c r="D468" s="23">
        <v>1060</v>
      </c>
      <c r="E468" s="13">
        <f t="shared" si="44"/>
        <v>2720</v>
      </c>
      <c r="F468" s="16">
        <v>40848</v>
      </c>
      <c r="G468" s="87">
        <f t="shared" si="45"/>
        <v>-0.003372681281618887</v>
      </c>
      <c r="H468" s="87">
        <f t="shared" si="45"/>
        <v>-0.008298755186721992</v>
      </c>
      <c r="I468" s="87">
        <f t="shared" si="45"/>
        <v>-0.0037593984962406013</v>
      </c>
      <c r="J468" s="121">
        <f t="shared" si="41"/>
        <v>-0.004392386530014641</v>
      </c>
    </row>
    <row r="469" spans="1:10" s="14" customFormat="1" ht="11.25" customHeight="1" hidden="1" outlineLevel="3">
      <c r="A469" s="24">
        <v>40878</v>
      </c>
      <c r="B469" s="27">
        <v>1198</v>
      </c>
      <c r="C469" s="27">
        <v>490</v>
      </c>
      <c r="D469" s="27">
        <v>1066</v>
      </c>
      <c r="E469" s="25">
        <f t="shared" si="44"/>
        <v>2754</v>
      </c>
      <c r="F469" s="24">
        <v>40878</v>
      </c>
      <c r="G469" s="102">
        <f t="shared" si="45"/>
        <v>0.01353637901861252</v>
      </c>
      <c r="H469" s="102">
        <f t="shared" si="45"/>
        <v>0.02510460251046025</v>
      </c>
      <c r="I469" s="102">
        <f t="shared" si="45"/>
        <v>0.005660377358490566</v>
      </c>
      <c r="J469" s="122">
        <f t="shared" si="41"/>
        <v>0.0125</v>
      </c>
    </row>
    <row r="470" spans="1:10" s="14" customFormat="1" ht="11.25" customHeight="1" hidden="1" outlineLevel="2" collapsed="1">
      <c r="A470" s="16">
        <v>40909</v>
      </c>
      <c r="B470" s="23">
        <v>1186</v>
      </c>
      <c r="C470" s="23">
        <v>487</v>
      </c>
      <c r="D470" s="23">
        <v>1061</v>
      </c>
      <c r="E470" s="13">
        <f t="shared" si="44"/>
        <v>2734</v>
      </c>
      <c r="F470" s="16">
        <v>40909</v>
      </c>
      <c r="G470" s="87">
        <f t="shared" si="45"/>
        <v>-0.01001669449081803</v>
      </c>
      <c r="H470" s="87">
        <f t="shared" si="45"/>
        <v>-0.006122448979591836</v>
      </c>
      <c r="I470" s="87">
        <f t="shared" si="45"/>
        <v>-0.004690431519699813</v>
      </c>
      <c r="J470" s="121">
        <f t="shared" si="41"/>
        <v>-0.007262164124909223</v>
      </c>
    </row>
    <row r="471" spans="1:10" s="14" customFormat="1" ht="11.25" customHeight="1" hidden="1" outlineLevel="3">
      <c r="A471" s="16">
        <v>40940</v>
      </c>
      <c r="B471" s="23">
        <v>1183</v>
      </c>
      <c r="C471" s="23">
        <v>490</v>
      </c>
      <c r="D471" s="23">
        <v>1066</v>
      </c>
      <c r="E471" s="13">
        <f t="shared" si="44"/>
        <v>2739</v>
      </c>
      <c r="F471" s="16">
        <v>40940</v>
      </c>
      <c r="G471" s="87">
        <f t="shared" si="45"/>
        <v>-0.002529510961214165</v>
      </c>
      <c r="H471" s="87">
        <f t="shared" si="45"/>
        <v>0.006160164271047228</v>
      </c>
      <c r="I471" s="87">
        <f t="shared" si="45"/>
        <v>0.00471253534401508</v>
      </c>
      <c r="J471" s="121">
        <f t="shared" si="41"/>
        <v>0.0018288222384784199</v>
      </c>
    </row>
    <row r="472" spans="1:10" s="14" customFormat="1" ht="11.25" customHeight="1" hidden="1" outlineLevel="3">
      <c r="A472" s="16">
        <v>40969</v>
      </c>
      <c r="B472" s="23">
        <v>1192</v>
      </c>
      <c r="C472" s="23">
        <v>491</v>
      </c>
      <c r="D472" s="23">
        <v>1062</v>
      </c>
      <c r="E472" s="13">
        <f t="shared" si="44"/>
        <v>2745</v>
      </c>
      <c r="F472" s="16">
        <v>40969</v>
      </c>
      <c r="G472" s="87">
        <f t="shared" si="45"/>
        <v>0.0076077768385460695</v>
      </c>
      <c r="H472" s="87">
        <f t="shared" si="45"/>
        <v>0.0020408163265306124</v>
      </c>
      <c r="I472" s="87">
        <f t="shared" si="45"/>
        <v>-0.00375234521575985</v>
      </c>
      <c r="J472" s="121">
        <f t="shared" si="41"/>
        <v>0.002190580503833516</v>
      </c>
    </row>
    <row r="473" spans="1:10" s="14" customFormat="1" ht="11.25" customHeight="1" hidden="1" outlineLevel="3">
      <c r="A473" s="16">
        <v>41000</v>
      </c>
      <c r="B473" s="23">
        <v>1177</v>
      </c>
      <c r="C473" s="23">
        <v>483</v>
      </c>
      <c r="D473" s="23">
        <v>1053</v>
      </c>
      <c r="E473" s="13">
        <f t="shared" si="44"/>
        <v>2713</v>
      </c>
      <c r="F473" s="16">
        <v>41000</v>
      </c>
      <c r="G473" s="87">
        <f t="shared" si="45"/>
        <v>-0.012583892617449664</v>
      </c>
      <c r="H473" s="87">
        <f t="shared" si="45"/>
        <v>-0.016293279022403257</v>
      </c>
      <c r="I473" s="87">
        <f t="shared" si="45"/>
        <v>-0.00847457627118644</v>
      </c>
      <c r="J473" s="121">
        <f t="shared" si="41"/>
        <v>-0.011657559198542805</v>
      </c>
    </row>
    <row r="474" spans="1:10" s="14" customFormat="1" ht="11.25" customHeight="1" hidden="1" outlineLevel="3">
      <c r="A474" s="16">
        <v>41030</v>
      </c>
      <c r="B474" s="23">
        <v>1176</v>
      </c>
      <c r="C474" s="23">
        <v>493</v>
      </c>
      <c r="D474" s="23">
        <v>1051</v>
      </c>
      <c r="E474" s="13">
        <f t="shared" si="44"/>
        <v>2720</v>
      </c>
      <c r="F474" s="16">
        <v>41030</v>
      </c>
      <c r="G474" s="87">
        <f t="shared" si="45"/>
        <v>-0.0008496176720475786</v>
      </c>
      <c r="H474" s="87">
        <f t="shared" si="45"/>
        <v>0.020703933747412008</v>
      </c>
      <c r="I474" s="87">
        <f t="shared" si="45"/>
        <v>-0.001899335232668566</v>
      </c>
      <c r="J474" s="121">
        <f t="shared" si="41"/>
        <v>0.002580169553999263</v>
      </c>
    </row>
    <row r="475" spans="1:10" s="14" customFormat="1" ht="11.25" customHeight="1" hidden="1" outlineLevel="3">
      <c r="A475" s="16">
        <v>41061</v>
      </c>
      <c r="B475" s="23">
        <v>1168</v>
      </c>
      <c r="C475" s="23">
        <v>494</v>
      </c>
      <c r="D475" s="23">
        <v>1047</v>
      </c>
      <c r="E475" s="13">
        <f t="shared" si="44"/>
        <v>2709</v>
      </c>
      <c r="F475" s="16">
        <v>41061</v>
      </c>
      <c r="G475" s="87">
        <f t="shared" si="45"/>
        <v>-0.006802721088435374</v>
      </c>
      <c r="H475" s="87">
        <f t="shared" si="45"/>
        <v>0.002028397565922921</v>
      </c>
      <c r="I475" s="87">
        <f t="shared" si="45"/>
        <v>-0.003805899143672693</v>
      </c>
      <c r="J475" s="121">
        <f t="shared" si="41"/>
        <v>-0.004044117647058824</v>
      </c>
    </row>
    <row r="476" spans="1:10" s="14" customFormat="1" ht="11.25" customHeight="1" hidden="1" outlineLevel="3">
      <c r="A476" s="16">
        <v>41091</v>
      </c>
      <c r="B476" s="23">
        <v>1176</v>
      </c>
      <c r="C476" s="23">
        <v>504</v>
      </c>
      <c r="D476" s="23">
        <v>1050</v>
      </c>
      <c r="E476" s="13">
        <f t="shared" si="44"/>
        <v>2730</v>
      </c>
      <c r="F476" s="16">
        <v>41091</v>
      </c>
      <c r="G476" s="87">
        <f t="shared" si="45"/>
        <v>0.00684931506849315</v>
      </c>
      <c r="H476" s="87">
        <f t="shared" si="45"/>
        <v>0.020242914979757085</v>
      </c>
      <c r="I476" s="87">
        <f t="shared" si="45"/>
        <v>0.0028653295128939827</v>
      </c>
      <c r="J476" s="121">
        <f t="shared" si="41"/>
        <v>0.007751937984496124</v>
      </c>
    </row>
    <row r="477" spans="1:10" s="14" customFormat="1" ht="11.25" customHeight="1" hidden="1" outlineLevel="3">
      <c r="A477" s="16">
        <v>41122</v>
      </c>
      <c r="B477" s="23">
        <v>1170</v>
      </c>
      <c r="C477" s="23">
        <v>490</v>
      </c>
      <c r="D477" s="23">
        <v>1039</v>
      </c>
      <c r="E477" s="13">
        <f t="shared" si="44"/>
        <v>2699</v>
      </c>
      <c r="F477" s="16">
        <v>41122</v>
      </c>
      <c r="G477" s="87">
        <f t="shared" si="45"/>
        <v>-0.00510204081632653</v>
      </c>
      <c r="H477" s="87">
        <f t="shared" si="45"/>
        <v>-0.027777777777777776</v>
      </c>
      <c r="I477" s="87">
        <f t="shared" si="45"/>
        <v>-0.010476190476190476</v>
      </c>
      <c r="J477" s="121">
        <f t="shared" si="41"/>
        <v>-0.011355311355311355</v>
      </c>
    </row>
    <row r="478" spans="1:10" s="14" customFormat="1" ht="11.25" customHeight="1" hidden="1" outlineLevel="3">
      <c r="A478" s="16">
        <v>41153</v>
      </c>
      <c r="B478" s="23">
        <v>1188</v>
      </c>
      <c r="C478" s="23">
        <v>508</v>
      </c>
      <c r="D478" s="23">
        <v>1047</v>
      </c>
      <c r="E478" s="13">
        <f t="shared" si="44"/>
        <v>2743</v>
      </c>
      <c r="F478" s="16">
        <v>41153</v>
      </c>
      <c r="G478" s="87">
        <f t="shared" si="45"/>
        <v>0.015384615384615385</v>
      </c>
      <c r="H478" s="87">
        <f t="shared" si="45"/>
        <v>0.036734693877551024</v>
      </c>
      <c r="I478" s="87">
        <f t="shared" si="45"/>
        <v>0.007699711260827719</v>
      </c>
      <c r="J478" s="121">
        <f t="shared" si="41"/>
        <v>0.016302334197851057</v>
      </c>
    </row>
    <row r="479" spans="1:10" s="14" customFormat="1" ht="11.25" customHeight="1" hidden="1" outlineLevel="3">
      <c r="A479" s="16">
        <v>41183</v>
      </c>
      <c r="B479" s="23">
        <v>1195</v>
      </c>
      <c r="C479" s="23">
        <v>502</v>
      </c>
      <c r="D479" s="23">
        <v>1037</v>
      </c>
      <c r="E479" s="13">
        <f t="shared" si="44"/>
        <v>2734</v>
      </c>
      <c r="F479" s="16">
        <v>41183</v>
      </c>
      <c r="G479" s="87">
        <f t="shared" si="45"/>
        <v>0.005892255892255892</v>
      </c>
      <c r="H479" s="87">
        <f t="shared" si="45"/>
        <v>-0.011811023622047244</v>
      </c>
      <c r="I479" s="87">
        <f t="shared" si="45"/>
        <v>-0.009551098376313277</v>
      </c>
      <c r="J479" s="121">
        <f t="shared" si="41"/>
        <v>-0.0032810791104629965</v>
      </c>
    </row>
    <row r="480" spans="1:10" s="14" customFormat="1" ht="11.25" customHeight="1" hidden="1" outlineLevel="3">
      <c r="A480" s="16">
        <v>41214</v>
      </c>
      <c r="B480" s="23">
        <v>1191</v>
      </c>
      <c r="C480" s="23">
        <v>491</v>
      </c>
      <c r="D480" s="23">
        <v>1031</v>
      </c>
      <c r="E480" s="13">
        <f t="shared" si="44"/>
        <v>2713</v>
      </c>
      <c r="F480" s="16">
        <v>41214</v>
      </c>
      <c r="G480" s="87">
        <f aca="true" t="shared" si="46" ref="G480:J495">(B480-B479)/B479</f>
        <v>-0.0033472803347280333</v>
      </c>
      <c r="H480" s="87">
        <f t="shared" si="46"/>
        <v>-0.021912350597609563</v>
      </c>
      <c r="I480" s="87">
        <f t="shared" si="46"/>
        <v>-0.0057859209257473485</v>
      </c>
      <c r="J480" s="121">
        <f t="shared" si="41"/>
        <v>-0.007681053401609363</v>
      </c>
    </row>
    <row r="481" spans="1:10" s="14" customFormat="1" ht="11.25" customHeight="1" hidden="1" outlineLevel="3">
      <c r="A481" s="24">
        <v>41244</v>
      </c>
      <c r="B481" s="27">
        <v>1192</v>
      </c>
      <c r="C481" s="27">
        <v>489</v>
      </c>
      <c r="D481" s="27">
        <v>1030</v>
      </c>
      <c r="E481" s="25">
        <f t="shared" si="44"/>
        <v>2711</v>
      </c>
      <c r="F481" s="24">
        <v>41244</v>
      </c>
      <c r="G481" s="102">
        <f t="shared" si="46"/>
        <v>0.0008396305625524769</v>
      </c>
      <c r="H481" s="102">
        <f t="shared" si="46"/>
        <v>-0.004073319755600814</v>
      </c>
      <c r="I481" s="102">
        <f t="shared" si="46"/>
        <v>-0.0009699321047526673</v>
      </c>
      <c r="J481" s="122">
        <f t="shared" si="41"/>
        <v>-0.0007371913011426465</v>
      </c>
    </row>
    <row r="482" spans="1:10" s="14" customFormat="1" ht="11.25" customHeight="1" hidden="1" outlineLevel="2" collapsed="1">
      <c r="A482" s="16">
        <v>41275</v>
      </c>
      <c r="B482" s="23">
        <v>1191</v>
      </c>
      <c r="C482" s="23">
        <v>490</v>
      </c>
      <c r="D482" s="23">
        <v>1026</v>
      </c>
      <c r="E482" s="13">
        <f t="shared" si="44"/>
        <v>2707</v>
      </c>
      <c r="F482" s="16">
        <v>41275</v>
      </c>
      <c r="G482" s="87">
        <f t="shared" si="46"/>
        <v>-0.0008389261744966443</v>
      </c>
      <c r="H482" s="87">
        <f t="shared" si="46"/>
        <v>0.002044989775051125</v>
      </c>
      <c r="I482" s="87">
        <f t="shared" si="46"/>
        <v>-0.003883495145631068</v>
      </c>
      <c r="J482" s="123">
        <f t="shared" si="41"/>
        <v>-0.0014754703061600886</v>
      </c>
    </row>
    <row r="483" spans="1:10" s="14" customFormat="1" ht="11.25" customHeight="1" hidden="1" outlineLevel="3">
      <c r="A483" s="16">
        <v>41306</v>
      </c>
      <c r="B483" s="23">
        <v>1181</v>
      </c>
      <c r="C483" s="23">
        <v>502</v>
      </c>
      <c r="D483" s="23">
        <v>1017</v>
      </c>
      <c r="E483" s="13">
        <f t="shared" si="44"/>
        <v>2700</v>
      </c>
      <c r="F483" s="16">
        <v>41306</v>
      </c>
      <c r="G483" s="87">
        <f t="shared" si="46"/>
        <v>-0.008396305625524769</v>
      </c>
      <c r="H483" s="87">
        <f t="shared" si="46"/>
        <v>0.024489795918367346</v>
      </c>
      <c r="I483" s="87">
        <f t="shared" si="46"/>
        <v>-0.008771929824561403</v>
      </c>
      <c r="J483" s="123">
        <f t="shared" si="41"/>
        <v>-0.0025858884373845584</v>
      </c>
    </row>
    <row r="484" spans="1:10" s="14" customFormat="1" ht="11.25" customHeight="1" hidden="1" outlineLevel="3">
      <c r="A484" s="16">
        <v>41334</v>
      </c>
      <c r="B484" s="23">
        <v>1181</v>
      </c>
      <c r="C484" s="23">
        <v>500</v>
      </c>
      <c r="D484" s="23">
        <v>1012</v>
      </c>
      <c r="E484" s="13">
        <f t="shared" si="44"/>
        <v>2693</v>
      </c>
      <c r="F484" s="16">
        <v>41334</v>
      </c>
      <c r="G484" s="87">
        <f t="shared" si="46"/>
        <v>0</v>
      </c>
      <c r="H484" s="87">
        <f t="shared" si="46"/>
        <v>-0.00398406374501992</v>
      </c>
      <c r="I484" s="87">
        <f t="shared" si="46"/>
        <v>-0.004916420845624385</v>
      </c>
      <c r="J484" s="123">
        <f t="shared" si="41"/>
        <v>-0.0025925925925925925</v>
      </c>
    </row>
    <row r="485" spans="1:10" s="14" customFormat="1" ht="11.25" customHeight="1" hidden="1" outlineLevel="3">
      <c r="A485" s="16">
        <v>41365</v>
      </c>
      <c r="B485" s="23">
        <v>1157</v>
      </c>
      <c r="C485" s="23">
        <v>489</v>
      </c>
      <c r="D485" s="23">
        <v>997</v>
      </c>
      <c r="E485" s="13">
        <f t="shared" si="44"/>
        <v>2643</v>
      </c>
      <c r="F485" s="16">
        <v>41365</v>
      </c>
      <c r="G485" s="87">
        <f t="shared" si="46"/>
        <v>-0.02032176121930567</v>
      </c>
      <c r="H485" s="87">
        <f t="shared" si="46"/>
        <v>-0.022</v>
      </c>
      <c r="I485" s="87">
        <f t="shared" si="46"/>
        <v>-0.014822134387351778</v>
      </c>
      <c r="J485" s="123">
        <f t="shared" si="41"/>
        <v>-0.01856665428889714</v>
      </c>
    </row>
    <row r="486" spans="1:10" s="14" customFormat="1" ht="11.25" customHeight="1" hidden="1" outlineLevel="3">
      <c r="A486" s="16">
        <v>41395</v>
      </c>
      <c r="B486" s="23">
        <v>1158</v>
      </c>
      <c r="C486" s="23">
        <v>473</v>
      </c>
      <c r="D486" s="23">
        <v>986</v>
      </c>
      <c r="E486" s="13">
        <f t="shared" si="44"/>
        <v>2617</v>
      </c>
      <c r="F486" s="16">
        <v>41395</v>
      </c>
      <c r="G486" s="87">
        <f t="shared" si="46"/>
        <v>0.000864304235090752</v>
      </c>
      <c r="H486" s="87">
        <f t="shared" si="46"/>
        <v>-0.032719836400818</v>
      </c>
      <c r="I486" s="87">
        <f t="shared" si="46"/>
        <v>-0.011033099297893681</v>
      </c>
      <c r="J486" s="123">
        <f t="shared" si="41"/>
        <v>-0.009837306091562617</v>
      </c>
    </row>
    <row r="487" spans="1:10" s="14" customFormat="1" ht="11.25" customHeight="1" hidden="1" outlineLevel="3">
      <c r="A487" s="16">
        <v>41426</v>
      </c>
      <c r="B487" s="23">
        <v>1142</v>
      </c>
      <c r="C487" s="23">
        <v>468</v>
      </c>
      <c r="D487" s="23">
        <v>971</v>
      </c>
      <c r="E487" s="13">
        <f t="shared" si="44"/>
        <v>2581</v>
      </c>
      <c r="F487" s="16">
        <v>41426</v>
      </c>
      <c r="G487" s="87">
        <f t="shared" si="46"/>
        <v>-0.013816925734024179</v>
      </c>
      <c r="H487" s="87">
        <f t="shared" si="46"/>
        <v>-0.010570824524312896</v>
      </c>
      <c r="I487" s="87">
        <f t="shared" si="46"/>
        <v>-0.015212981744421906</v>
      </c>
      <c r="J487" s="123">
        <f t="shared" si="46"/>
        <v>-0.013756209400076424</v>
      </c>
    </row>
    <row r="488" spans="1:10" s="14" customFormat="1" ht="11.25" customHeight="1" hidden="1" outlineLevel="3">
      <c r="A488" s="16">
        <v>41456</v>
      </c>
      <c r="B488" s="23">
        <v>1132</v>
      </c>
      <c r="C488" s="23">
        <v>459</v>
      </c>
      <c r="D488" s="23">
        <v>968</v>
      </c>
      <c r="E488" s="13">
        <f t="shared" si="44"/>
        <v>2559</v>
      </c>
      <c r="F488" s="16">
        <v>41456</v>
      </c>
      <c r="G488" s="87">
        <f t="shared" si="46"/>
        <v>-0.008756567425569177</v>
      </c>
      <c r="H488" s="87">
        <f t="shared" si="46"/>
        <v>-0.019230769230769232</v>
      </c>
      <c r="I488" s="87">
        <f t="shared" si="46"/>
        <v>-0.003089598352214212</v>
      </c>
      <c r="J488" s="123">
        <f t="shared" si="46"/>
        <v>-0.008523827973653622</v>
      </c>
    </row>
    <row r="489" spans="1:10" s="14" customFormat="1" ht="11.25" customHeight="1" hidden="1" outlineLevel="3">
      <c r="A489" s="16">
        <v>41487</v>
      </c>
      <c r="B489" s="23">
        <v>1124</v>
      </c>
      <c r="C489" s="23">
        <v>452</v>
      </c>
      <c r="D489" s="23">
        <v>953</v>
      </c>
      <c r="E489" s="13">
        <f t="shared" si="44"/>
        <v>2529</v>
      </c>
      <c r="F489" s="16">
        <v>41487</v>
      </c>
      <c r="G489" s="87">
        <f t="shared" si="46"/>
        <v>-0.007067137809187279</v>
      </c>
      <c r="H489" s="87">
        <f t="shared" si="46"/>
        <v>-0.015250544662309368</v>
      </c>
      <c r="I489" s="87">
        <f t="shared" si="46"/>
        <v>-0.015495867768595042</v>
      </c>
      <c r="J489" s="123">
        <f t="shared" si="46"/>
        <v>-0.011723329425556858</v>
      </c>
    </row>
    <row r="490" spans="1:10" s="14" customFormat="1" ht="11.25" customHeight="1" hidden="1" outlineLevel="3">
      <c r="A490" s="16">
        <v>41518</v>
      </c>
      <c r="B490" s="23">
        <v>1116</v>
      </c>
      <c r="C490" s="23">
        <v>444</v>
      </c>
      <c r="D490" s="23">
        <v>952</v>
      </c>
      <c r="E490" s="13">
        <f t="shared" si="44"/>
        <v>2512</v>
      </c>
      <c r="F490" s="16">
        <v>41518</v>
      </c>
      <c r="G490" s="87">
        <f t="shared" si="46"/>
        <v>-0.0071174377224199285</v>
      </c>
      <c r="H490" s="87">
        <f t="shared" si="46"/>
        <v>-0.017699115044247787</v>
      </c>
      <c r="I490" s="87">
        <f t="shared" si="46"/>
        <v>-0.001049317943336831</v>
      </c>
      <c r="J490" s="123">
        <f t="shared" si="46"/>
        <v>-0.006722024515618822</v>
      </c>
    </row>
    <row r="491" spans="1:10" s="14" customFormat="1" ht="11.25" customHeight="1" hidden="1" outlineLevel="3">
      <c r="A491" s="16">
        <v>41548</v>
      </c>
      <c r="B491" s="23">
        <v>1113</v>
      </c>
      <c r="C491" s="23">
        <v>440</v>
      </c>
      <c r="D491" s="23">
        <v>947</v>
      </c>
      <c r="E491" s="13">
        <f t="shared" si="44"/>
        <v>2500</v>
      </c>
      <c r="F491" s="16">
        <v>41548</v>
      </c>
      <c r="G491" s="87">
        <f t="shared" si="46"/>
        <v>-0.002688172043010753</v>
      </c>
      <c r="H491" s="87">
        <f t="shared" si="46"/>
        <v>-0.009009009009009009</v>
      </c>
      <c r="I491" s="87">
        <f t="shared" si="46"/>
        <v>-0.005252100840336135</v>
      </c>
      <c r="J491" s="123">
        <f t="shared" si="46"/>
        <v>-0.004777070063694267</v>
      </c>
    </row>
    <row r="492" spans="1:10" s="14" customFormat="1" ht="11.25" customHeight="1" hidden="1" outlineLevel="3">
      <c r="A492" s="16">
        <v>41579</v>
      </c>
      <c r="B492" s="23">
        <v>1098</v>
      </c>
      <c r="C492" s="23">
        <v>427</v>
      </c>
      <c r="D492" s="23">
        <v>937</v>
      </c>
      <c r="E492" s="13">
        <f t="shared" si="44"/>
        <v>2462</v>
      </c>
      <c r="F492" s="16">
        <v>41579</v>
      </c>
      <c r="G492" s="87">
        <f t="shared" si="46"/>
        <v>-0.013477088948787063</v>
      </c>
      <c r="H492" s="87">
        <f t="shared" si="46"/>
        <v>-0.029545454545454545</v>
      </c>
      <c r="I492" s="87">
        <f t="shared" si="46"/>
        <v>-0.010559662090813094</v>
      </c>
      <c r="J492" s="123">
        <f t="shared" si="46"/>
        <v>-0.0152</v>
      </c>
    </row>
    <row r="493" spans="1:10" s="14" customFormat="1" ht="11.25" customHeight="1" hidden="1" outlineLevel="3">
      <c r="A493" s="24">
        <v>41609</v>
      </c>
      <c r="B493" s="27">
        <v>1092</v>
      </c>
      <c r="C493" s="27">
        <v>425</v>
      </c>
      <c r="D493" s="27">
        <v>931</v>
      </c>
      <c r="E493" s="25">
        <f t="shared" si="44"/>
        <v>2448</v>
      </c>
      <c r="F493" s="24">
        <v>41609</v>
      </c>
      <c r="G493" s="102">
        <f t="shared" si="46"/>
        <v>-0.00546448087431694</v>
      </c>
      <c r="H493" s="102">
        <f t="shared" si="46"/>
        <v>-0.00468384074941452</v>
      </c>
      <c r="I493" s="102">
        <f t="shared" si="46"/>
        <v>-0.0064034151547491995</v>
      </c>
      <c r="J493" s="124">
        <f t="shared" si="46"/>
        <v>-0.005686433793663688</v>
      </c>
    </row>
    <row r="494" spans="1:10" s="14" customFormat="1" ht="11.25" customHeight="1" hidden="1" outlineLevel="2" collapsed="1">
      <c r="A494" s="16">
        <v>41640</v>
      </c>
      <c r="B494" s="23">
        <v>1067</v>
      </c>
      <c r="C494" s="23">
        <v>424</v>
      </c>
      <c r="D494" s="23">
        <v>915</v>
      </c>
      <c r="E494" s="13">
        <f t="shared" si="44"/>
        <v>2406</v>
      </c>
      <c r="F494" s="16">
        <v>41640</v>
      </c>
      <c r="G494" s="87">
        <f t="shared" si="46"/>
        <v>-0.022893772893772892</v>
      </c>
      <c r="H494" s="87">
        <f t="shared" si="46"/>
        <v>-0.002352941176470588</v>
      </c>
      <c r="I494" s="87">
        <f t="shared" si="46"/>
        <v>-0.017185821697099892</v>
      </c>
      <c r="J494" s="123">
        <f t="shared" si="46"/>
        <v>-0.01715686274509804</v>
      </c>
    </row>
    <row r="495" spans="1:10" s="14" customFormat="1" ht="11.25" customHeight="1" hidden="1" outlineLevel="3">
      <c r="A495" s="16">
        <v>41671</v>
      </c>
      <c r="B495" s="23">
        <v>1073</v>
      </c>
      <c r="C495" s="23">
        <v>421</v>
      </c>
      <c r="D495" s="23">
        <v>904</v>
      </c>
      <c r="E495" s="13">
        <f t="shared" si="44"/>
        <v>2398</v>
      </c>
      <c r="F495" s="16">
        <v>41671</v>
      </c>
      <c r="G495" s="87">
        <f t="shared" si="46"/>
        <v>0.005623242736644799</v>
      </c>
      <c r="H495" s="87">
        <f t="shared" si="46"/>
        <v>-0.007075471698113208</v>
      </c>
      <c r="I495" s="87">
        <f t="shared" si="46"/>
        <v>-0.012021857923497269</v>
      </c>
      <c r="J495" s="123">
        <f t="shared" si="46"/>
        <v>-0.0033250207813798837</v>
      </c>
    </row>
    <row r="496" spans="1:10" s="14" customFormat="1" ht="11.25" customHeight="1" hidden="1" outlineLevel="3">
      <c r="A496" s="16">
        <v>41699</v>
      </c>
      <c r="B496" s="23">
        <v>1064</v>
      </c>
      <c r="C496" s="23">
        <v>413</v>
      </c>
      <c r="D496" s="23">
        <v>885</v>
      </c>
      <c r="E496" s="13">
        <f t="shared" si="44"/>
        <v>2362</v>
      </c>
      <c r="F496" s="16">
        <v>41699</v>
      </c>
      <c r="G496" s="87">
        <f aca="true" t="shared" si="47" ref="G496:J501">(B496-B495)/B495</f>
        <v>-0.008387698042870456</v>
      </c>
      <c r="H496" s="87">
        <f t="shared" si="47"/>
        <v>-0.019002375296912115</v>
      </c>
      <c r="I496" s="87">
        <f t="shared" si="47"/>
        <v>-0.02101769911504425</v>
      </c>
      <c r="J496" s="123">
        <f t="shared" si="47"/>
        <v>-0.015012510425354461</v>
      </c>
    </row>
    <row r="497" spans="1:10" s="14" customFormat="1" ht="11.25" customHeight="1" hidden="1" outlineLevel="3">
      <c r="A497" s="16">
        <v>41730</v>
      </c>
      <c r="B497" s="23">
        <v>1047</v>
      </c>
      <c r="C497" s="23">
        <v>410</v>
      </c>
      <c r="D497" s="23">
        <v>874</v>
      </c>
      <c r="E497" s="13">
        <f t="shared" si="44"/>
        <v>2331</v>
      </c>
      <c r="F497" s="16">
        <v>41730</v>
      </c>
      <c r="G497" s="87">
        <f t="shared" si="47"/>
        <v>-0.015977443609022556</v>
      </c>
      <c r="H497" s="87">
        <f t="shared" si="47"/>
        <v>-0.007263922518159807</v>
      </c>
      <c r="I497" s="87">
        <f t="shared" si="47"/>
        <v>-0.012429378531073447</v>
      </c>
      <c r="J497" s="123">
        <f t="shared" si="47"/>
        <v>-0.013124470787468248</v>
      </c>
    </row>
    <row r="498" spans="1:10" s="14" customFormat="1" ht="11.25" customHeight="1" hidden="1" outlineLevel="3">
      <c r="A498" s="16">
        <v>41760</v>
      </c>
      <c r="B498" s="23">
        <v>1032</v>
      </c>
      <c r="C498" s="23">
        <v>399</v>
      </c>
      <c r="D498" s="23">
        <v>859</v>
      </c>
      <c r="E498" s="13">
        <f t="shared" si="44"/>
        <v>2290</v>
      </c>
      <c r="F498" s="16">
        <v>41760</v>
      </c>
      <c r="G498" s="87">
        <f t="shared" si="47"/>
        <v>-0.014326647564469915</v>
      </c>
      <c r="H498" s="87">
        <f t="shared" si="47"/>
        <v>-0.026829268292682926</v>
      </c>
      <c r="I498" s="87">
        <f t="shared" si="47"/>
        <v>-0.017162471395881007</v>
      </c>
      <c r="J498" s="123">
        <f t="shared" si="47"/>
        <v>-0.01758901758901759</v>
      </c>
    </row>
    <row r="499" spans="1:10" s="14" customFormat="1" ht="11.25" customHeight="1" hidden="1" outlineLevel="3">
      <c r="A499" s="16">
        <v>41791</v>
      </c>
      <c r="B499" s="23">
        <v>1027</v>
      </c>
      <c r="C499" s="23">
        <v>400</v>
      </c>
      <c r="D499" s="23">
        <v>856</v>
      </c>
      <c r="E499" s="13">
        <f t="shared" si="44"/>
        <v>2283</v>
      </c>
      <c r="F499" s="16">
        <v>41791</v>
      </c>
      <c r="G499" s="87">
        <f t="shared" si="47"/>
        <v>-0.0048449612403100775</v>
      </c>
      <c r="H499" s="87">
        <f t="shared" si="47"/>
        <v>0.002506265664160401</v>
      </c>
      <c r="I499" s="87">
        <f t="shared" si="47"/>
        <v>-0.0034924330616996507</v>
      </c>
      <c r="J499" s="123">
        <f t="shared" si="47"/>
        <v>-0.003056768558951965</v>
      </c>
    </row>
    <row r="500" spans="1:10" s="14" customFormat="1" ht="11.25" customHeight="1" hidden="1" outlineLevel="3">
      <c r="A500" s="16">
        <v>41821</v>
      </c>
      <c r="B500" s="23">
        <v>1025</v>
      </c>
      <c r="C500" s="23">
        <v>395</v>
      </c>
      <c r="D500" s="23">
        <v>850</v>
      </c>
      <c r="E500" s="13">
        <f t="shared" si="44"/>
        <v>2270</v>
      </c>
      <c r="F500" s="16">
        <v>41821</v>
      </c>
      <c r="G500" s="87">
        <f t="shared" si="47"/>
        <v>-0.0019474196689386564</v>
      </c>
      <c r="H500" s="87">
        <f t="shared" si="47"/>
        <v>-0.0125</v>
      </c>
      <c r="I500" s="87">
        <f t="shared" si="47"/>
        <v>-0.007009345794392523</v>
      </c>
      <c r="J500" s="123">
        <f t="shared" si="47"/>
        <v>-0.0056942619360490585</v>
      </c>
    </row>
    <row r="501" spans="1:10" s="14" customFormat="1" ht="11.25" customHeight="1" hidden="1" outlineLevel="3">
      <c r="A501" s="16">
        <v>41852</v>
      </c>
      <c r="B501" s="23">
        <v>1019</v>
      </c>
      <c r="C501" s="23">
        <v>385</v>
      </c>
      <c r="D501" s="23">
        <v>836</v>
      </c>
      <c r="E501" s="13">
        <f t="shared" si="44"/>
        <v>2240</v>
      </c>
      <c r="F501" s="16">
        <v>41852</v>
      </c>
      <c r="G501" s="87">
        <f t="shared" si="47"/>
        <v>-0.005853658536585366</v>
      </c>
      <c r="H501" s="87">
        <f t="shared" si="47"/>
        <v>-0.02531645569620253</v>
      </c>
      <c r="I501" s="87">
        <f t="shared" si="47"/>
        <v>-0.01647058823529412</v>
      </c>
      <c r="J501" s="123">
        <f t="shared" si="47"/>
        <v>-0.013215859030837005</v>
      </c>
    </row>
    <row r="502" spans="1:10" s="14" customFormat="1" ht="11.25" customHeight="1" hidden="1" outlineLevel="3">
      <c r="A502" s="16">
        <v>41883</v>
      </c>
      <c r="B502" s="23">
        <v>1017</v>
      </c>
      <c r="C502" s="23">
        <v>382</v>
      </c>
      <c r="D502" s="23">
        <v>829</v>
      </c>
      <c r="E502" s="13">
        <f t="shared" si="44"/>
        <v>2228</v>
      </c>
      <c r="F502" s="16">
        <v>41883</v>
      </c>
      <c r="G502" s="87">
        <f aca="true" t="shared" si="48" ref="G502:J506">(B502-B501)/B501</f>
        <v>-0.001962708537782139</v>
      </c>
      <c r="H502" s="87">
        <f t="shared" si="48"/>
        <v>-0.007792207792207792</v>
      </c>
      <c r="I502" s="87">
        <f t="shared" si="48"/>
        <v>-0.008373205741626795</v>
      </c>
      <c r="J502" s="123">
        <f t="shared" si="48"/>
        <v>-0.005357142857142857</v>
      </c>
    </row>
    <row r="503" spans="1:10" s="14" customFormat="1" ht="11.25" customHeight="1" hidden="1" outlineLevel="3">
      <c r="A503" s="16">
        <v>41913</v>
      </c>
      <c r="B503" s="23">
        <v>1005</v>
      </c>
      <c r="C503" s="23">
        <v>370</v>
      </c>
      <c r="D503" s="23">
        <v>814</v>
      </c>
      <c r="E503" s="13">
        <f t="shared" si="44"/>
        <v>2189</v>
      </c>
      <c r="F503" s="16">
        <v>41913</v>
      </c>
      <c r="G503" s="87">
        <f t="shared" si="48"/>
        <v>-0.011799410029498525</v>
      </c>
      <c r="H503" s="87">
        <f t="shared" si="48"/>
        <v>-0.031413612565445025</v>
      </c>
      <c r="I503" s="87">
        <f t="shared" si="48"/>
        <v>-0.018094089264173704</v>
      </c>
      <c r="J503" s="123">
        <f t="shared" si="48"/>
        <v>-0.017504488330341114</v>
      </c>
    </row>
    <row r="504" spans="1:10" s="14" customFormat="1" ht="11.25" customHeight="1" hidden="1" outlineLevel="3">
      <c r="A504" s="16">
        <v>41944</v>
      </c>
      <c r="B504" s="23">
        <v>999</v>
      </c>
      <c r="C504" s="23">
        <v>369</v>
      </c>
      <c r="D504" s="23">
        <v>810</v>
      </c>
      <c r="E504" s="13">
        <f t="shared" si="44"/>
        <v>2178</v>
      </c>
      <c r="F504" s="16">
        <v>41944</v>
      </c>
      <c r="G504" s="87">
        <f t="shared" si="48"/>
        <v>-0.005970149253731343</v>
      </c>
      <c r="H504" s="87">
        <f t="shared" si="48"/>
        <v>-0.002702702702702703</v>
      </c>
      <c r="I504" s="87">
        <f t="shared" si="48"/>
        <v>-0.004914004914004914</v>
      </c>
      <c r="J504" s="123">
        <f t="shared" si="48"/>
        <v>-0.005025125628140704</v>
      </c>
    </row>
    <row r="505" spans="1:10" s="14" customFormat="1" ht="11.25" customHeight="1" hidden="1" outlineLevel="3">
      <c r="A505" s="24">
        <v>41974</v>
      </c>
      <c r="B505" s="27">
        <v>999</v>
      </c>
      <c r="C505" s="27">
        <v>367</v>
      </c>
      <c r="D505" s="27">
        <v>803</v>
      </c>
      <c r="E505" s="25">
        <f t="shared" si="44"/>
        <v>2169</v>
      </c>
      <c r="F505" s="24">
        <v>41974</v>
      </c>
      <c r="G505" s="102">
        <f t="shared" si="48"/>
        <v>0</v>
      </c>
      <c r="H505" s="102">
        <f t="shared" si="48"/>
        <v>-0.005420054200542005</v>
      </c>
      <c r="I505" s="102">
        <f t="shared" si="48"/>
        <v>-0.008641975308641974</v>
      </c>
      <c r="J505" s="124">
        <f t="shared" si="48"/>
        <v>-0.004132231404958678</v>
      </c>
    </row>
    <row r="506" spans="1:10" s="14" customFormat="1" ht="11.25" customHeight="1" hidden="1" outlineLevel="2" collapsed="1">
      <c r="A506" s="16">
        <v>42005</v>
      </c>
      <c r="B506" s="23">
        <v>990</v>
      </c>
      <c r="C506" s="23">
        <v>356</v>
      </c>
      <c r="D506" s="23">
        <v>795</v>
      </c>
      <c r="E506" s="13">
        <f t="shared" si="44"/>
        <v>2141</v>
      </c>
      <c r="F506" s="16">
        <v>42005</v>
      </c>
      <c r="G506" s="87">
        <f t="shared" si="48"/>
        <v>-0.009009009009009009</v>
      </c>
      <c r="H506" s="87">
        <f t="shared" si="48"/>
        <v>-0.02997275204359673</v>
      </c>
      <c r="I506" s="87">
        <f t="shared" si="48"/>
        <v>-0.009962640099626401</v>
      </c>
      <c r="J506" s="123">
        <f t="shared" si="48"/>
        <v>-0.012909174734900875</v>
      </c>
    </row>
    <row r="507" spans="1:10" s="14" customFormat="1" ht="11.25" customHeight="1" hidden="1" outlineLevel="3">
      <c r="A507" s="16">
        <v>42036</v>
      </c>
      <c r="B507" s="23">
        <v>973</v>
      </c>
      <c r="C507" s="23">
        <v>354</v>
      </c>
      <c r="D507" s="23">
        <v>781</v>
      </c>
      <c r="E507" s="13">
        <f t="shared" si="44"/>
        <v>2108</v>
      </c>
      <c r="F507" s="16">
        <v>42036</v>
      </c>
      <c r="G507" s="87">
        <f aca="true" t="shared" si="49" ref="G507:G517">(B507-B506)/B506</f>
        <v>-0.01717171717171717</v>
      </c>
      <c r="H507" s="87">
        <f aca="true" t="shared" si="50" ref="H507:H517">(C507-C506)/C506</f>
        <v>-0.0056179775280898875</v>
      </c>
      <c r="I507" s="87">
        <f aca="true" t="shared" si="51" ref="I507:I517">(D507-D506)/D506</f>
        <v>-0.01761006289308176</v>
      </c>
      <c r="J507" s="123">
        <f aca="true" t="shared" si="52" ref="J507:J517">(E507-E506)/E506</f>
        <v>-0.015413358243811303</v>
      </c>
    </row>
    <row r="508" spans="1:10" s="14" customFormat="1" ht="11.25" customHeight="1" hidden="1" outlineLevel="3">
      <c r="A508" s="16">
        <v>42064</v>
      </c>
      <c r="B508" s="23">
        <v>963</v>
      </c>
      <c r="C508" s="23">
        <v>350</v>
      </c>
      <c r="D508" s="23">
        <v>774</v>
      </c>
      <c r="E508" s="13">
        <f t="shared" si="44"/>
        <v>2087</v>
      </c>
      <c r="F508" s="16">
        <v>42064</v>
      </c>
      <c r="G508" s="87">
        <f t="shared" si="49"/>
        <v>-0.010277492291880781</v>
      </c>
      <c r="H508" s="87">
        <f t="shared" si="50"/>
        <v>-0.011299435028248588</v>
      </c>
      <c r="I508" s="87">
        <f t="shared" si="51"/>
        <v>-0.008962868117797696</v>
      </c>
      <c r="J508" s="123">
        <f t="shared" si="52"/>
        <v>-0.009962049335863378</v>
      </c>
    </row>
    <row r="509" spans="1:10" s="14" customFormat="1" ht="11.25" customHeight="1" hidden="1" outlineLevel="3">
      <c r="A509" s="16">
        <v>42095</v>
      </c>
      <c r="B509" s="23">
        <v>939</v>
      </c>
      <c r="C509" s="23">
        <v>339</v>
      </c>
      <c r="D509" s="23">
        <v>739</v>
      </c>
      <c r="E509" s="13">
        <f t="shared" si="44"/>
        <v>2017</v>
      </c>
      <c r="F509" s="16">
        <v>42095</v>
      </c>
      <c r="G509" s="87">
        <f t="shared" si="49"/>
        <v>-0.024922118380062305</v>
      </c>
      <c r="H509" s="87">
        <f t="shared" si="50"/>
        <v>-0.03142857142857143</v>
      </c>
      <c r="I509" s="87">
        <f t="shared" si="51"/>
        <v>-0.04521963824289406</v>
      </c>
      <c r="J509" s="123">
        <f t="shared" si="52"/>
        <v>-0.033540967896502155</v>
      </c>
    </row>
    <row r="510" spans="1:10" s="14" customFormat="1" ht="11.25" customHeight="1" hidden="1" outlineLevel="3">
      <c r="A510" s="16">
        <v>42125</v>
      </c>
      <c r="B510" s="23">
        <v>941</v>
      </c>
      <c r="C510" s="23">
        <v>337</v>
      </c>
      <c r="D510" s="23">
        <v>734</v>
      </c>
      <c r="E510" s="13">
        <f t="shared" si="44"/>
        <v>2012</v>
      </c>
      <c r="F510" s="16">
        <v>42125</v>
      </c>
      <c r="G510" s="87">
        <f t="shared" si="49"/>
        <v>0.002129925452609159</v>
      </c>
      <c r="H510" s="87">
        <f t="shared" si="50"/>
        <v>-0.0058997050147492625</v>
      </c>
      <c r="I510" s="87">
        <f t="shared" si="51"/>
        <v>-0.006765899864682003</v>
      </c>
      <c r="J510" s="123">
        <f t="shared" si="52"/>
        <v>-0.002478929102627665</v>
      </c>
    </row>
    <row r="511" spans="1:10" s="14" customFormat="1" ht="11.25" customHeight="1" hidden="1" outlineLevel="3">
      <c r="A511" s="16">
        <v>42156</v>
      </c>
      <c r="B511" s="23">
        <v>939</v>
      </c>
      <c r="C511" s="23">
        <v>326</v>
      </c>
      <c r="D511" s="23">
        <v>733</v>
      </c>
      <c r="E511" s="13">
        <f t="shared" si="44"/>
        <v>1998</v>
      </c>
      <c r="F511" s="16">
        <v>42156</v>
      </c>
      <c r="G511" s="87">
        <f t="shared" si="49"/>
        <v>-0.0021253985122210413</v>
      </c>
      <c r="H511" s="87">
        <f t="shared" si="50"/>
        <v>-0.032640949554896145</v>
      </c>
      <c r="I511" s="87">
        <f t="shared" si="51"/>
        <v>-0.0013623978201634877</v>
      </c>
      <c r="J511" s="123">
        <f t="shared" si="52"/>
        <v>-0.006958250497017893</v>
      </c>
    </row>
    <row r="512" spans="1:10" s="14" customFormat="1" ht="11.25" customHeight="1" hidden="1" outlineLevel="3">
      <c r="A512" s="16">
        <v>42186</v>
      </c>
      <c r="B512" s="23">
        <v>937</v>
      </c>
      <c r="C512" s="23">
        <v>322</v>
      </c>
      <c r="D512" s="23">
        <v>729</v>
      </c>
      <c r="E512" s="13">
        <f t="shared" si="44"/>
        <v>1988</v>
      </c>
      <c r="F512" s="16">
        <v>42186</v>
      </c>
      <c r="G512" s="87">
        <f t="shared" si="49"/>
        <v>-0.002129925452609159</v>
      </c>
      <c r="H512" s="87">
        <f t="shared" si="50"/>
        <v>-0.012269938650306749</v>
      </c>
      <c r="I512" s="87">
        <f t="shared" si="51"/>
        <v>-0.005457025920873124</v>
      </c>
      <c r="J512" s="123">
        <f t="shared" si="52"/>
        <v>-0.005005005005005005</v>
      </c>
    </row>
    <row r="513" spans="1:10" s="14" customFormat="1" ht="11.25" customHeight="1" hidden="1" outlineLevel="3">
      <c r="A513" s="16">
        <v>42217</v>
      </c>
      <c r="B513" s="23">
        <v>934</v>
      </c>
      <c r="C513" s="23">
        <v>318</v>
      </c>
      <c r="D513" s="23">
        <v>725</v>
      </c>
      <c r="E513" s="13">
        <f t="shared" si="44"/>
        <v>1977</v>
      </c>
      <c r="F513" s="16">
        <v>42217</v>
      </c>
      <c r="G513" s="87">
        <f t="shared" si="49"/>
        <v>-0.0032017075773745998</v>
      </c>
      <c r="H513" s="87">
        <f t="shared" si="50"/>
        <v>-0.012422360248447204</v>
      </c>
      <c r="I513" s="87">
        <f t="shared" si="51"/>
        <v>-0.0054869684499314125</v>
      </c>
      <c r="J513" s="123">
        <f t="shared" si="52"/>
        <v>-0.005533199195171026</v>
      </c>
    </row>
    <row r="514" spans="1:10" s="14" customFormat="1" ht="11.25" customHeight="1" hidden="1" outlineLevel="3">
      <c r="A514" s="16">
        <v>42248</v>
      </c>
      <c r="B514" s="23">
        <v>935</v>
      </c>
      <c r="C514" s="23">
        <v>315</v>
      </c>
      <c r="D514" s="23">
        <v>726</v>
      </c>
      <c r="E514" s="13">
        <f t="shared" si="44"/>
        <v>1976</v>
      </c>
      <c r="F514" s="16">
        <v>42248</v>
      </c>
      <c r="G514" s="87">
        <f t="shared" si="49"/>
        <v>0.0010706638115631692</v>
      </c>
      <c r="H514" s="87">
        <f t="shared" si="50"/>
        <v>-0.009433962264150943</v>
      </c>
      <c r="I514" s="87">
        <f t="shared" si="51"/>
        <v>0.001379310344827586</v>
      </c>
      <c r="J514" s="123">
        <f t="shared" si="52"/>
        <v>-0.0005058168942842691</v>
      </c>
    </row>
    <row r="515" spans="1:10" s="14" customFormat="1" ht="11.25" customHeight="1" hidden="1" outlineLevel="3">
      <c r="A515" s="16">
        <v>42278</v>
      </c>
      <c r="B515" s="23">
        <v>934</v>
      </c>
      <c r="C515" s="23">
        <v>311</v>
      </c>
      <c r="D515" s="23">
        <v>724</v>
      </c>
      <c r="E515" s="13">
        <f t="shared" si="44"/>
        <v>1969</v>
      </c>
      <c r="F515" s="16">
        <v>42278</v>
      </c>
      <c r="G515" s="87">
        <f t="shared" si="49"/>
        <v>-0.0010695187165775401</v>
      </c>
      <c r="H515" s="87">
        <f t="shared" si="50"/>
        <v>-0.012698412698412698</v>
      </c>
      <c r="I515" s="87">
        <f t="shared" si="51"/>
        <v>-0.0027548209366391185</v>
      </c>
      <c r="J515" s="123">
        <f t="shared" si="52"/>
        <v>-0.00354251012145749</v>
      </c>
    </row>
    <row r="516" spans="1:10" s="14" customFormat="1" ht="11.25" customHeight="1" hidden="1" outlineLevel="3">
      <c r="A516" s="16">
        <v>42309</v>
      </c>
      <c r="B516" s="23">
        <v>933</v>
      </c>
      <c r="C516" s="23">
        <v>307</v>
      </c>
      <c r="D516" s="23">
        <v>715</v>
      </c>
      <c r="E516" s="13">
        <f t="shared" si="44"/>
        <v>1955</v>
      </c>
      <c r="F516" s="16">
        <v>42309</v>
      </c>
      <c r="G516" s="87">
        <f t="shared" si="49"/>
        <v>-0.0010706638115631692</v>
      </c>
      <c r="H516" s="87">
        <f t="shared" si="50"/>
        <v>-0.012861736334405145</v>
      </c>
      <c r="I516" s="87">
        <f t="shared" si="51"/>
        <v>-0.012430939226519336</v>
      </c>
      <c r="J516" s="123">
        <f t="shared" si="52"/>
        <v>-0.007110208227526663</v>
      </c>
    </row>
    <row r="517" spans="1:10" s="14" customFormat="1" ht="11.25" customHeight="1" hidden="1" outlineLevel="3">
      <c r="A517" s="16">
        <v>42339</v>
      </c>
      <c r="B517" s="23">
        <v>931</v>
      </c>
      <c r="C517" s="23">
        <v>305</v>
      </c>
      <c r="D517" s="23">
        <v>711</v>
      </c>
      <c r="E517" s="13">
        <f t="shared" si="44"/>
        <v>1947</v>
      </c>
      <c r="F517" s="16">
        <v>42339</v>
      </c>
      <c r="G517" s="87">
        <f t="shared" si="49"/>
        <v>-0.0021436227224008574</v>
      </c>
      <c r="H517" s="87">
        <f t="shared" si="50"/>
        <v>-0.006514657980456026</v>
      </c>
      <c r="I517" s="87">
        <f t="shared" si="51"/>
        <v>-0.005594405594405594</v>
      </c>
      <c r="J517" s="124">
        <f t="shared" si="52"/>
        <v>-0.004092071611253197</v>
      </c>
    </row>
    <row r="518" spans="1:10" s="14" customFormat="1" ht="11.25" customHeight="1" hidden="1" outlineLevel="1" collapsed="1">
      <c r="A518" s="270" t="s">
        <v>32</v>
      </c>
      <c r="B518" s="271"/>
      <c r="C518" s="271"/>
      <c r="D518" s="271"/>
      <c r="E518" s="272"/>
      <c r="F518" s="7"/>
      <c r="G518" s="264" t="s">
        <v>80</v>
      </c>
      <c r="H518" s="265"/>
      <c r="I518" s="265"/>
      <c r="J518" s="266"/>
    </row>
    <row r="519" spans="1:10" s="14" customFormat="1" ht="11.25" customHeight="1" hidden="1" outlineLevel="2">
      <c r="A519" s="39"/>
      <c r="B519" s="40" t="s">
        <v>1</v>
      </c>
      <c r="C519" s="1" t="s">
        <v>2</v>
      </c>
      <c r="D519" s="1" t="s">
        <v>3</v>
      </c>
      <c r="E519" s="41" t="s">
        <v>4</v>
      </c>
      <c r="F519" s="80"/>
      <c r="G519" s="40" t="s">
        <v>1</v>
      </c>
      <c r="H519" s="1" t="s">
        <v>2</v>
      </c>
      <c r="I519" s="1" t="s">
        <v>3</v>
      </c>
      <c r="J519" s="81" t="s">
        <v>4</v>
      </c>
    </row>
    <row r="520" spans="1:10" s="14" customFormat="1" ht="11.25" customHeight="1" hidden="1" outlineLevel="2">
      <c r="A520" s="125">
        <v>2004</v>
      </c>
      <c r="B520" s="72">
        <v>497</v>
      </c>
      <c r="C520" s="75">
        <v>42</v>
      </c>
      <c r="D520" s="126">
        <v>246</v>
      </c>
      <c r="E520" s="126">
        <f aca="true" t="shared" si="53" ref="E520:E525">SUM(B520:D520)</f>
        <v>785</v>
      </c>
      <c r="F520" s="71">
        <v>2004</v>
      </c>
      <c r="G520" s="17"/>
      <c r="H520" s="18"/>
      <c r="I520" s="18"/>
      <c r="J520" s="19"/>
    </row>
    <row r="521" spans="1:10" s="14" customFormat="1" ht="11.25" customHeight="1" hidden="1" outlineLevel="2">
      <c r="A521" s="47">
        <v>2005</v>
      </c>
      <c r="B521" s="106">
        <v>642</v>
      </c>
      <c r="C521" s="107">
        <v>67</v>
      </c>
      <c r="D521" s="108">
        <v>329</v>
      </c>
      <c r="E521" s="82">
        <f t="shared" si="53"/>
        <v>1038</v>
      </c>
      <c r="F521" s="73">
        <v>2005</v>
      </c>
      <c r="G521" s="52">
        <f aca="true" t="shared" si="54" ref="G521:J528">B521/$E521</f>
        <v>0.6184971098265896</v>
      </c>
      <c r="H521" s="53">
        <f t="shared" si="54"/>
        <v>0.06454720616570328</v>
      </c>
      <c r="I521" s="53">
        <f t="shared" si="54"/>
        <v>0.31695568400770713</v>
      </c>
      <c r="J521" s="54">
        <f t="shared" si="54"/>
        <v>1</v>
      </c>
    </row>
    <row r="522" spans="1:10" s="14" customFormat="1" ht="11.25" customHeight="1" hidden="1" outlineLevel="2">
      <c r="A522" s="47">
        <v>2006</v>
      </c>
      <c r="B522" s="106">
        <v>833</v>
      </c>
      <c r="C522" s="107">
        <v>142</v>
      </c>
      <c r="D522" s="108">
        <v>463</v>
      </c>
      <c r="E522" s="82">
        <f t="shared" si="53"/>
        <v>1438</v>
      </c>
      <c r="F522" s="73" t="s">
        <v>5</v>
      </c>
      <c r="G522" s="52">
        <f t="shared" si="54"/>
        <v>0.5792767732962448</v>
      </c>
      <c r="H522" s="53">
        <f t="shared" si="54"/>
        <v>0.09874826147426982</v>
      </c>
      <c r="I522" s="53">
        <f t="shared" si="54"/>
        <v>0.3219749652294854</v>
      </c>
      <c r="J522" s="54">
        <f t="shared" si="54"/>
        <v>1</v>
      </c>
    </row>
    <row r="523" spans="1:10" s="14" customFormat="1" ht="11.25" customHeight="1" hidden="1" outlineLevel="2">
      <c r="A523" s="47">
        <v>2007</v>
      </c>
      <c r="B523" s="106">
        <v>921</v>
      </c>
      <c r="C523" s="107">
        <v>214</v>
      </c>
      <c r="D523" s="108">
        <v>585</v>
      </c>
      <c r="E523" s="82">
        <f t="shared" si="53"/>
        <v>1720</v>
      </c>
      <c r="F523" s="73" t="s">
        <v>7</v>
      </c>
      <c r="G523" s="52">
        <f t="shared" si="54"/>
        <v>0.5354651162790698</v>
      </c>
      <c r="H523" s="53">
        <f t="shared" si="54"/>
        <v>0.12441860465116279</v>
      </c>
      <c r="I523" s="53">
        <f t="shared" si="54"/>
        <v>0.34011627906976744</v>
      </c>
      <c r="J523" s="54">
        <f t="shared" si="54"/>
        <v>1</v>
      </c>
    </row>
    <row r="524" spans="1:10" s="14" customFormat="1" ht="11.25" customHeight="1" hidden="1" outlineLevel="2">
      <c r="A524" s="47">
        <v>2008</v>
      </c>
      <c r="B524" s="106">
        <v>1016</v>
      </c>
      <c r="C524" s="107">
        <v>315</v>
      </c>
      <c r="D524" s="108">
        <v>799</v>
      </c>
      <c r="E524" s="82">
        <f t="shared" si="53"/>
        <v>2130</v>
      </c>
      <c r="F524" s="73" t="s">
        <v>8</v>
      </c>
      <c r="G524" s="52">
        <f t="shared" si="54"/>
        <v>0.47699530516431926</v>
      </c>
      <c r="H524" s="53">
        <f t="shared" si="54"/>
        <v>0.14788732394366197</v>
      </c>
      <c r="I524" s="53">
        <f t="shared" si="54"/>
        <v>0.3751173708920188</v>
      </c>
      <c r="J524" s="54">
        <f t="shared" si="54"/>
        <v>1</v>
      </c>
    </row>
    <row r="525" spans="1:10" s="14" customFormat="1" ht="11.25" customHeight="1" hidden="1" outlineLevel="2">
      <c r="A525" s="47">
        <v>2009</v>
      </c>
      <c r="B525" s="106">
        <v>1128</v>
      </c>
      <c r="C525" s="107">
        <v>425</v>
      </c>
      <c r="D525" s="108">
        <v>946</v>
      </c>
      <c r="E525" s="82">
        <f t="shared" si="53"/>
        <v>2499</v>
      </c>
      <c r="F525" s="73" t="s">
        <v>9</v>
      </c>
      <c r="G525" s="52">
        <f t="shared" si="54"/>
        <v>0.45138055222088835</v>
      </c>
      <c r="H525" s="53">
        <f t="shared" si="54"/>
        <v>0.17006802721088435</v>
      </c>
      <c r="I525" s="53">
        <f t="shared" si="54"/>
        <v>0.37855142056822727</v>
      </c>
      <c r="J525" s="54">
        <f t="shared" si="54"/>
        <v>1</v>
      </c>
    </row>
    <row r="526" spans="1:10" s="14" customFormat="1" ht="11.25" customHeight="1" hidden="1" outlineLevel="2">
      <c r="A526" s="47">
        <v>2010</v>
      </c>
      <c r="B526" s="106">
        <v>1170</v>
      </c>
      <c r="C526" s="107">
        <v>450</v>
      </c>
      <c r="D526" s="108">
        <v>1044</v>
      </c>
      <c r="E526" s="82">
        <v>2664</v>
      </c>
      <c r="F526" s="73" t="s">
        <v>20</v>
      </c>
      <c r="G526" s="52">
        <f t="shared" si="54"/>
        <v>0.4391891891891892</v>
      </c>
      <c r="H526" s="53">
        <f t="shared" si="54"/>
        <v>0.16891891891891891</v>
      </c>
      <c r="I526" s="53">
        <f t="shared" si="54"/>
        <v>0.3918918918918919</v>
      </c>
      <c r="J526" s="54">
        <f t="shared" si="54"/>
        <v>1</v>
      </c>
    </row>
    <row r="527" spans="1:10" s="14" customFormat="1" ht="11.25" customHeight="1" hidden="1" outlineLevel="2">
      <c r="A527" s="47">
        <v>2011</v>
      </c>
      <c r="B527" s="106">
        <v>1198</v>
      </c>
      <c r="C527" s="107">
        <v>490</v>
      </c>
      <c r="D527" s="108">
        <v>1066</v>
      </c>
      <c r="E527" s="82">
        <v>2754</v>
      </c>
      <c r="F527" s="73" t="s">
        <v>22</v>
      </c>
      <c r="G527" s="52">
        <f t="shared" si="54"/>
        <v>0.43500363108206247</v>
      </c>
      <c r="H527" s="53">
        <f t="shared" si="54"/>
        <v>0.17792302106027597</v>
      </c>
      <c r="I527" s="53">
        <f t="shared" si="54"/>
        <v>0.38707334785766156</v>
      </c>
      <c r="J527" s="54">
        <f t="shared" si="54"/>
        <v>1</v>
      </c>
    </row>
    <row r="528" spans="1:10" s="14" customFormat="1" ht="11.25" customHeight="1" hidden="1" outlineLevel="2">
      <c r="A528" s="47">
        <v>2012</v>
      </c>
      <c r="B528" s="106">
        <v>1192</v>
      </c>
      <c r="C528" s="107">
        <v>489</v>
      </c>
      <c r="D528" s="108">
        <v>1030</v>
      </c>
      <c r="E528" s="82">
        <v>2711</v>
      </c>
      <c r="F528" s="73" t="s">
        <v>51</v>
      </c>
      <c r="G528" s="52">
        <f t="shared" si="54"/>
        <v>0.4396901512357064</v>
      </c>
      <c r="H528" s="53">
        <f t="shared" si="54"/>
        <v>0.18037624492807083</v>
      </c>
      <c r="I528" s="53">
        <f t="shared" si="54"/>
        <v>0.3799336038362228</v>
      </c>
      <c r="J528" s="54">
        <f t="shared" si="54"/>
        <v>1</v>
      </c>
    </row>
    <row r="529" spans="1:10" s="14" customFormat="1" ht="11.25" customHeight="1" hidden="1" outlineLevel="2">
      <c r="A529" s="47">
        <v>2013</v>
      </c>
      <c r="B529" s="106">
        <v>1092</v>
      </c>
      <c r="C529" s="107">
        <v>425</v>
      </c>
      <c r="D529" s="108">
        <v>931</v>
      </c>
      <c r="E529" s="82">
        <v>2448</v>
      </c>
      <c r="F529" s="73" t="s">
        <v>52</v>
      </c>
      <c r="G529" s="52">
        <f aca="true" t="shared" si="55" ref="G529:J531">B529/$E529</f>
        <v>0.44607843137254904</v>
      </c>
      <c r="H529" s="53">
        <f t="shared" si="55"/>
        <v>0.1736111111111111</v>
      </c>
      <c r="I529" s="53">
        <f t="shared" si="55"/>
        <v>0.38031045751633985</v>
      </c>
      <c r="J529" s="54">
        <f t="shared" si="55"/>
        <v>1</v>
      </c>
    </row>
    <row r="530" spans="1:10" s="14" customFormat="1" ht="11.25" customHeight="1" hidden="1" outlineLevel="2">
      <c r="A530" s="47">
        <v>2014</v>
      </c>
      <c r="B530" s="106">
        <v>1067</v>
      </c>
      <c r="C530" s="107">
        <v>424</v>
      </c>
      <c r="D530" s="108">
        <v>915</v>
      </c>
      <c r="E530" s="82">
        <v>2406</v>
      </c>
      <c r="F530" s="73" t="s">
        <v>93</v>
      </c>
      <c r="G530" s="52">
        <f>B530/$E530</f>
        <v>0.44347464671654196</v>
      </c>
      <c r="H530" s="53">
        <f>C530/$E530</f>
        <v>0.17622610141313383</v>
      </c>
      <c r="I530" s="53">
        <f>D530/$E530</f>
        <v>0.3802992518703242</v>
      </c>
      <c r="J530" s="54">
        <f>E530/$E530</f>
        <v>1</v>
      </c>
    </row>
    <row r="531" spans="1:10" s="14" customFormat="1" ht="11.25" customHeight="1" hidden="1" outlineLevel="2">
      <c r="A531" s="39">
        <v>2015</v>
      </c>
      <c r="B531" s="113">
        <v>931</v>
      </c>
      <c r="C531" s="114">
        <v>305</v>
      </c>
      <c r="D531" s="115">
        <v>711</v>
      </c>
      <c r="E531" s="99">
        <v>1947</v>
      </c>
      <c r="F531" s="73" t="s">
        <v>98</v>
      </c>
      <c r="G531" s="52">
        <f t="shared" si="55"/>
        <v>0.47817154596815614</v>
      </c>
      <c r="H531" s="53">
        <f t="shared" si="55"/>
        <v>0.1566512583461736</v>
      </c>
      <c r="I531" s="53">
        <f t="shared" si="55"/>
        <v>0.36517719568567025</v>
      </c>
      <c r="J531" s="54">
        <f t="shared" si="55"/>
        <v>1</v>
      </c>
    </row>
    <row r="532" spans="1:10" s="2" customFormat="1" ht="11.25" customHeight="1" collapsed="1">
      <c r="A532" s="263" t="s">
        <v>74</v>
      </c>
      <c r="B532" s="261"/>
      <c r="C532" s="261"/>
      <c r="D532" s="262"/>
      <c r="E532" s="127"/>
      <c r="F532" s="7"/>
      <c r="G532" s="77"/>
      <c r="H532" s="78"/>
      <c r="I532" s="78"/>
      <c r="J532" s="79"/>
    </row>
    <row r="533" spans="1:10" s="2" customFormat="1" ht="11.25" customHeight="1" hidden="1" outlineLevel="1" collapsed="1">
      <c r="A533" s="6" t="s">
        <v>30</v>
      </c>
      <c r="B533" s="78"/>
      <c r="C533" s="78"/>
      <c r="D533" s="78"/>
      <c r="E533" s="127"/>
      <c r="F533" s="7"/>
      <c r="G533" s="77"/>
      <c r="H533" s="78"/>
      <c r="I533" s="78"/>
      <c r="J533" s="79"/>
    </row>
    <row r="534" spans="1:10" s="2" customFormat="1" ht="11.25" customHeight="1" hidden="1" outlineLevel="2" collapsed="1">
      <c r="A534" s="6" t="s">
        <v>33</v>
      </c>
      <c r="B534" s="78"/>
      <c r="C534" s="78"/>
      <c r="D534" s="78"/>
      <c r="E534" s="127"/>
      <c r="F534" s="7"/>
      <c r="G534" s="77"/>
      <c r="H534" s="78"/>
      <c r="I534" s="78"/>
      <c r="J534" s="79"/>
    </row>
    <row r="535" spans="1:10" s="2" customFormat="1" ht="11.25" customHeight="1" hidden="1" outlineLevel="3" collapsed="1">
      <c r="A535" s="6" t="s">
        <v>39</v>
      </c>
      <c r="B535" s="78"/>
      <c r="C535" s="78"/>
      <c r="D535" s="78"/>
      <c r="E535" s="127"/>
      <c r="F535" s="7"/>
      <c r="G535" s="264" t="s">
        <v>36</v>
      </c>
      <c r="H535" s="265"/>
      <c r="I535" s="265"/>
      <c r="J535" s="266"/>
    </row>
    <row r="536" spans="1:10" s="2" customFormat="1" ht="11.25" customHeight="1" hidden="1" outlineLevel="4">
      <c r="A536" s="39"/>
      <c r="B536" s="48" t="s">
        <v>1</v>
      </c>
      <c r="C536" s="49" t="s">
        <v>2</v>
      </c>
      <c r="D536" s="49" t="s">
        <v>3</v>
      </c>
      <c r="E536" s="50" t="s">
        <v>4</v>
      </c>
      <c r="F536" s="7"/>
      <c r="G536" s="4" t="s">
        <v>1</v>
      </c>
      <c r="H536" s="10" t="s">
        <v>2</v>
      </c>
      <c r="I536" s="10" t="s">
        <v>3</v>
      </c>
      <c r="J536" s="11" t="s">
        <v>4</v>
      </c>
    </row>
    <row r="537" spans="1:10" s="2" customFormat="1" ht="11.25" customHeight="1" hidden="1" outlineLevel="4" collapsed="1">
      <c r="A537" s="16">
        <v>38047</v>
      </c>
      <c r="B537" s="75">
        <v>31623</v>
      </c>
      <c r="C537" s="75">
        <v>1035</v>
      </c>
      <c r="D537" s="75">
        <v>8153</v>
      </c>
      <c r="E537" s="62">
        <f aca="true" t="shared" si="56" ref="E537:E567">SUM(B537:D537)</f>
        <v>40811</v>
      </c>
      <c r="F537" s="16">
        <v>38047</v>
      </c>
      <c r="G537" s="128">
        <f>B537/$E537</f>
        <v>0.7748646198328882</v>
      </c>
      <c r="H537" s="129">
        <f>C537/$E537</f>
        <v>0.02536080958565093</v>
      </c>
      <c r="I537" s="129">
        <f>D537/$E537</f>
        <v>0.1997745705814609</v>
      </c>
      <c r="J537" s="130">
        <f>E537/$E537</f>
        <v>1</v>
      </c>
    </row>
    <row r="538" spans="1:10" s="2" customFormat="1" ht="11.25" customHeight="1" hidden="1" outlineLevel="5">
      <c r="A538" s="16">
        <v>38078</v>
      </c>
      <c r="B538" s="23">
        <v>36021</v>
      </c>
      <c r="C538" s="23">
        <v>1317</v>
      </c>
      <c r="D538" s="23">
        <v>10183</v>
      </c>
      <c r="E538" s="15">
        <f t="shared" si="56"/>
        <v>47521</v>
      </c>
      <c r="F538" s="16">
        <v>38078</v>
      </c>
      <c r="G538" s="20">
        <f aca="true" t="shared" si="57" ref="G538:J601">B538/$E538</f>
        <v>0.7580017255529135</v>
      </c>
      <c r="H538" s="21">
        <f t="shared" si="57"/>
        <v>0.027714063256244606</v>
      </c>
      <c r="I538" s="21">
        <f t="shared" si="57"/>
        <v>0.21428421119084196</v>
      </c>
      <c r="J538" s="22">
        <f t="shared" si="57"/>
        <v>1</v>
      </c>
    </row>
    <row r="539" spans="1:10" s="2" customFormat="1" ht="11.25" customHeight="1" hidden="1" outlineLevel="5">
      <c r="A539" s="16">
        <v>38108</v>
      </c>
      <c r="B539" s="23">
        <v>41983</v>
      </c>
      <c r="C539" s="23">
        <v>1761</v>
      </c>
      <c r="D539" s="23">
        <v>12493</v>
      </c>
      <c r="E539" s="15">
        <f t="shared" si="56"/>
        <v>56237</v>
      </c>
      <c r="F539" s="16">
        <v>38108</v>
      </c>
      <c r="G539" s="20">
        <f t="shared" si="57"/>
        <v>0.746536977434785</v>
      </c>
      <c r="H539" s="21">
        <f t="shared" si="57"/>
        <v>0.03131390365773423</v>
      </c>
      <c r="I539" s="21">
        <f t="shared" si="57"/>
        <v>0.22214911890748085</v>
      </c>
      <c r="J539" s="22">
        <f t="shared" si="57"/>
        <v>1</v>
      </c>
    </row>
    <row r="540" spans="1:10" s="2" customFormat="1" ht="11.25" customHeight="1" hidden="1" outlineLevel="5">
      <c r="A540" s="16">
        <v>38139</v>
      </c>
      <c r="B540" s="23">
        <v>48480</v>
      </c>
      <c r="C540" s="23">
        <v>2164</v>
      </c>
      <c r="D540" s="23">
        <v>15065</v>
      </c>
      <c r="E540" s="15">
        <f t="shared" si="56"/>
        <v>65709</v>
      </c>
      <c r="F540" s="16">
        <v>38139</v>
      </c>
      <c r="G540" s="20">
        <f t="shared" si="57"/>
        <v>0.7377984750947358</v>
      </c>
      <c r="H540" s="21">
        <f t="shared" si="57"/>
        <v>0.032933083748040604</v>
      </c>
      <c r="I540" s="21">
        <f t="shared" si="57"/>
        <v>0.22926844115722353</v>
      </c>
      <c r="J540" s="22">
        <f t="shared" si="57"/>
        <v>1</v>
      </c>
    </row>
    <row r="541" spans="1:10" s="2" customFormat="1" ht="11.25" customHeight="1" hidden="1" outlineLevel="5">
      <c r="A541" s="16">
        <v>38169</v>
      </c>
      <c r="B541" s="23">
        <v>53706</v>
      </c>
      <c r="C541" s="23">
        <v>2502</v>
      </c>
      <c r="D541" s="23">
        <v>16857</v>
      </c>
      <c r="E541" s="15">
        <f t="shared" si="56"/>
        <v>73065</v>
      </c>
      <c r="F541" s="16">
        <v>38169</v>
      </c>
      <c r="G541" s="20">
        <f t="shared" si="57"/>
        <v>0.7350441387805379</v>
      </c>
      <c r="H541" s="21">
        <f t="shared" si="57"/>
        <v>0.03424348183124615</v>
      </c>
      <c r="I541" s="21">
        <f t="shared" si="57"/>
        <v>0.23071237938821598</v>
      </c>
      <c r="J541" s="22">
        <f t="shared" si="57"/>
        <v>1</v>
      </c>
    </row>
    <row r="542" spans="1:10" s="2" customFormat="1" ht="11.25" customHeight="1" hidden="1" outlineLevel="5">
      <c r="A542" s="16">
        <v>38200</v>
      </c>
      <c r="B542" s="23">
        <v>60275</v>
      </c>
      <c r="C542" s="23">
        <v>2928</v>
      </c>
      <c r="D542" s="23">
        <v>19237</v>
      </c>
      <c r="E542" s="15">
        <f t="shared" si="56"/>
        <v>82440</v>
      </c>
      <c r="F542" s="16">
        <v>38200</v>
      </c>
      <c r="G542" s="20">
        <f t="shared" si="57"/>
        <v>0.7311377971858322</v>
      </c>
      <c r="H542" s="21">
        <f t="shared" si="57"/>
        <v>0.03551673944687045</v>
      </c>
      <c r="I542" s="21">
        <f t="shared" si="57"/>
        <v>0.23334546336729742</v>
      </c>
      <c r="J542" s="22">
        <f t="shared" si="57"/>
        <v>1</v>
      </c>
    </row>
    <row r="543" spans="1:10" s="2" customFormat="1" ht="11.25" customHeight="1" hidden="1" outlineLevel="5">
      <c r="A543" s="16">
        <v>38231</v>
      </c>
      <c r="B543" s="23">
        <v>68720</v>
      </c>
      <c r="C543" s="23">
        <v>3397</v>
      </c>
      <c r="D543" s="23">
        <v>22428</v>
      </c>
      <c r="E543" s="15">
        <f t="shared" si="56"/>
        <v>94545</v>
      </c>
      <c r="F543" s="16">
        <v>38231</v>
      </c>
      <c r="G543" s="20">
        <f t="shared" si="57"/>
        <v>0.7268496483156169</v>
      </c>
      <c r="H543" s="21">
        <f t="shared" si="57"/>
        <v>0.035929980432598235</v>
      </c>
      <c r="I543" s="21">
        <f t="shared" si="57"/>
        <v>0.23722037125178486</v>
      </c>
      <c r="J543" s="22">
        <f t="shared" si="57"/>
        <v>1</v>
      </c>
    </row>
    <row r="544" spans="1:10" s="2" customFormat="1" ht="11.25" customHeight="1" hidden="1" outlineLevel="5">
      <c r="A544" s="16">
        <v>38261</v>
      </c>
      <c r="B544" s="23">
        <v>75496</v>
      </c>
      <c r="C544" s="23">
        <v>3777</v>
      </c>
      <c r="D544" s="23">
        <v>24989</v>
      </c>
      <c r="E544" s="15">
        <f t="shared" si="56"/>
        <v>104262</v>
      </c>
      <c r="F544" s="16">
        <v>38261</v>
      </c>
      <c r="G544" s="20">
        <f t="shared" si="57"/>
        <v>0.7240989046824347</v>
      </c>
      <c r="H544" s="21">
        <f t="shared" si="57"/>
        <v>0.03622604592277148</v>
      </c>
      <c r="I544" s="21">
        <f t="shared" si="57"/>
        <v>0.2396750493947939</v>
      </c>
      <c r="J544" s="22">
        <f t="shared" si="57"/>
        <v>1</v>
      </c>
    </row>
    <row r="545" spans="1:10" s="2" customFormat="1" ht="11.25" customHeight="1" hidden="1" outlineLevel="5">
      <c r="A545" s="16">
        <v>38292</v>
      </c>
      <c r="B545" s="23">
        <f>B544+(B546-B544)/2</f>
        <v>81018.5</v>
      </c>
      <c r="C545" s="23">
        <f>C544+(C546-C544)/2</f>
        <v>4097.5</v>
      </c>
      <c r="D545" s="23">
        <f>D544+(D546-D544)/2</f>
        <v>27138.5</v>
      </c>
      <c r="E545" s="15">
        <f t="shared" si="56"/>
        <v>112254.5</v>
      </c>
      <c r="F545" s="94">
        <v>38292</v>
      </c>
      <c r="G545" s="20">
        <f t="shared" si="57"/>
        <v>0.7217394402896988</v>
      </c>
      <c r="H545" s="21">
        <f t="shared" si="57"/>
        <v>0.03650187743030346</v>
      </c>
      <c r="I545" s="21">
        <f t="shared" si="57"/>
        <v>0.2417586822799977</v>
      </c>
      <c r="J545" s="22">
        <f t="shared" si="57"/>
        <v>1</v>
      </c>
    </row>
    <row r="546" spans="1:10" s="2" customFormat="1" ht="11.25" customHeight="1" hidden="1" outlineLevel="5">
      <c r="A546" s="24">
        <v>38322</v>
      </c>
      <c r="B546" s="27">
        <v>86541</v>
      </c>
      <c r="C546" s="27">
        <v>4418</v>
      </c>
      <c r="D546" s="27">
        <v>29288</v>
      </c>
      <c r="E546" s="28">
        <f t="shared" si="56"/>
        <v>120247</v>
      </c>
      <c r="F546" s="24">
        <v>38322</v>
      </c>
      <c r="G546" s="29">
        <f t="shared" si="57"/>
        <v>0.7196936306103271</v>
      </c>
      <c r="H546" s="30">
        <f t="shared" si="57"/>
        <v>0.03674104135654112</v>
      </c>
      <c r="I546" s="30">
        <f t="shared" si="57"/>
        <v>0.2435653280331318</v>
      </c>
      <c r="J546" s="31">
        <f t="shared" si="57"/>
        <v>1</v>
      </c>
    </row>
    <row r="547" spans="1:10" s="2" customFormat="1" ht="11.25" customHeight="1" hidden="1" outlineLevel="4" collapsed="1">
      <c r="A547" s="16">
        <v>38353</v>
      </c>
      <c r="B547" s="43">
        <v>92813</v>
      </c>
      <c r="C547" s="43">
        <v>4762</v>
      </c>
      <c r="D547" s="43">
        <v>31478</v>
      </c>
      <c r="E547" s="15">
        <f t="shared" si="56"/>
        <v>129053</v>
      </c>
      <c r="F547" s="16">
        <v>38353</v>
      </c>
      <c r="G547" s="20">
        <f t="shared" si="57"/>
        <v>0.7191851409885861</v>
      </c>
      <c r="H547" s="21">
        <f t="shared" si="57"/>
        <v>0.036899568394380605</v>
      </c>
      <c r="I547" s="21">
        <f t="shared" si="57"/>
        <v>0.24391529061703332</v>
      </c>
      <c r="J547" s="22">
        <f t="shared" si="57"/>
        <v>1</v>
      </c>
    </row>
    <row r="548" spans="1:10" s="2" customFormat="1" ht="11.25" customHeight="1" hidden="1" outlineLevel="5">
      <c r="A548" s="12">
        <v>38384</v>
      </c>
      <c r="B548" s="13">
        <v>98821</v>
      </c>
      <c r="C548" s="23">
        <v>5060</v>
      </c>
      <c r="D548" s="23">
        <v>33522</v>
      </c>
      <c r="E548" s="15">
        <f t="shared" si="56"/>
        <v>137403</v>
      </c>
      <c r="F548" s="12">
        <v>38384</v>
      </c>
      <c r="G548" s="20">
        <f t="shared" si="57"/>
        <v>0.7192055486415871</v>
      </c>
      <c r="H548" s="21">
        <f t="shared" si="57"/>
        <v>0.03682597905431468</v>
      </c>
      <c r="I548" s="21">
        <f t="shared" si="57"/>
        <v>0.24396847230409816</v>
      </c>
      <c r="J548" s="22">
        <f t="shared" si="57"/>
        <v>1</v>
      </c>
    </row>
    <row r="549" spans="1:10" s="2" customFormat="1" ht="11.25" customHeight="1" hidden="1" outlineLevel="5">
      <c r="A549" s="12">
        <v>38412</v>
      </c>
      <c r="B549" s="13">
        <v>106155</v>
      </c>
      <c r="C549" s="23">
        <v>5396</v>
      </c>
      <c r="D549" s="23">
        <v>35912</v>
      </c>
      <c r="E549" s="15">
        <f t="shared" si="56"/>
        <v>147463</v>
      </c>
      <c r="F549" s="12">
        <v>38412</v>
      </c>
      <c r="G549" s="20">
        <f t="shared" si="57"/>
        <v>0.7198754941917633</v>
      </c>
      <c r="H549" s="21">
        <f t="shared" si="57"/>
        <v>0.03659222991530079</v>
      </c>
      <c r="I549" s="21">
        <f t="shared" si="57"/>
        <v>0.24353227589293586</v>
      </c>
      <c r="J549" s="22">
        <f t="shared" si="57"/>
        <v>1</v>
      </c>
    </row>
    <row r="550" spans="1:10" s="2" customFormat="1" ht="11.25" customHeight="1" hidden="1" outlineLevel="5">
      <c r="A550" s="12">
        <v>38443</v>
      </c>
      <c r="B550" s="13">
        <v>113112</v>
      </c>
      <c r="C550" s="23">
        <v>5861</v>
      </c>
      <c r="D550" s="23">
        <v>38618</v>
      </c>
      <c r="E550" s="15">
        <f t="shared" si="56"/>
        <v>157591</v>
      </c>
      <c r="F550" s="12">
        <v>38443</v>
      </c>
      <c r="G550" s="20">
        <f t="shared" si="57"/>
        <v>0.7177567246860544</v>
      </c>
      <c r="H550" s="21">
        <f t="shared" si="57"/>
        <v>0.03719121015794049</v>
      </c>
      <c r="I550" s="21">
        <f t="shared" si="57"/>
        <v>0.2450520651560051</v>
      </c>
      <c r="J550" s="22">
        <f t="shared" si="57"/>
        <v>1</v>
      </c>
    </row>
    <row r="551" spans="1:10" s="2" customFormat="1" ht="11.25" customHeight="1" hidden="1" outlineLevel="5">
      <c r="A551" s="12">
        <v>38473</v>
      </c>
      <c r="B551" s="34">
        <v>120391</v>
      </c>
      <c r="C551" s="43">
        <v>6371</v>
      </c>
      <c r="D551" s="43">
        <v>41500</v>
      </c>
      <c r="E551" s="15">
        <f t="shared" si="56"/>
        <v>168262</v>
      </c>
      <c r="F551" s="12">
        <v>38473</v>
      </c>
      <c r="G551" s="20">
        <f t="shared" si="57"/>
        <v>0.715497260225125</v>
      </c>
      <c r="H551" s="21">
        <f t="shared" si="57"/>
        <v>0.037863569908832655</v>
      </c>
      <c r="I551" s="21">
        <f t="shared" si="57"/>
        <v>0.24663916986604226</v>
      </c>
      <c r="J551" s="22">
        <f t="shared" si="57"/>
        <v>1</v>
      </c>
    </row>
    <row r="552" spans="1:10" s="2" customFormat="1" ht="11.25" customHeight="1" hidden="1" outlineLevel="5">
      <c r="A552" s="12">
        <v>38504</v>
      </c>
      <c r="B552" s="13">
        <v>128880</v>
      </c>
      <c r="C552" s="23">
        <v>6864</v>
      </c>
      <c r="D552" s="23">
        <v>44615</v>
      </c>
      <c r="E552" s="15">
        <f t="shared" si="56"/>
        <v>180359</v>
      </c>
      <c r="F552" s="12">
        <v>38504</v>
      </c>
      <c r="G552" s="20">
        <f t="shared" si="57"/>
        <v>0.714574820219673</v>
      </c>
      <c r="H552" s="21">
        <f t="shared" si="57"/>
        <v>0.03805742990369208</v>
      </c>
      <c r="I552" s="21">
        <f t="shared" si="57"/>
        <v>0.24736774987663493</v>
      </c>
      <c r="J552" s="22">
        <f t="shared" si="57"/>
        <v>1</v>
      </c>
    </row>
    <row r="553" spans="1:10" s="2" customFormat="1" ht="11.25" customHeight="1" hidden="1" outlineLevel="5">
      <c r="A553" s="12">
        <v>38534</v>
      </c>
      <c r="B553" s="13">
        <v>135422</v>
      </c>
      <c r="C553" s="23">
        <v>7259</v>
      </c>
      <c r="D553" s="23">
        <v>46979</v>
      </c>
      <c r="E553" s="15">
        <f t="shared" si="56"/>
        <v>189660</v>
      </c>
      <c r="F553" s="12">
        <v>38534</v>
      </c>
      <c r="G553" s="20">
        <f t="shared" si="57"/>
        <v>0.7140250975429716</v>
      </c>
      <c r="H553" s="21">
        <f t="shared" si="57"/>
        <v>0.03827375303174101</v>
      </c>
      <c r="I553" s="21">
        <f t="shared" si="57"/>
        <v>0.24770114942528734</v>
      </c>
      <c r="J553" s="22">
        <f t="shared" si="57"/>
        <v>1</v>
      </c>
    </row>
    <row r="554" spans="1:10" s="2" customFormat="1" ht="11.25" customHeight="1" hidden="1" outlineLevel="5">
      <c r="A554" s="12">
        <v>38565</v>
      </c>
      <c r="B554" s="13">
        <v>144065</v>
      </c>
      <c r="C554" s="23">
        <v>7753</v>
      </c>
      <c r="D554" s="23">
        <v>50176</v>
      </c>
      <c r="E554" s="15">
        <f t="shared" si="56"/>
        <v>201994</v>
      </c>
      <c r="F554" s="12">
        <v>38565</v>
      </c>
      <c r="G554" s="20">
        <f t="shared" si="57"/>
        <v>0.7132142538887294</v>
      </c>
      <c r="H554" s="21">
        <f t="shared" si="57"/>
        <v>0.038382328187965976</v>
      </c>
      <c r="I554" s="21">
        <f t="shared" si="57"/>
        <v>0.24840341792330464</v>
      </c>
      <c r="J554" s="22">
        <f t="shared" si="57"/>
        <v>1</v>
      </c>
    </row>
    <row r="555" spans="1:10" s="2" customFormat="1" ht="11.25" customHeight="1" hidden="1" outlineLevel="5">
      <c r="A555" s="12">
        <v>38596</v>
      </c>
      <c r="B555" s="13">
        <v>154821</v>
      </c>
      <c r="C555" s="23">
        <v>8415</v>
      </c>
      <c r="D555" s="23">
        <v>53929</v>
      </c>
      <c r="E555" s="15">
        <f t="shared" si="56"/>
        <v>217165</v>
      </c>
      <c r="F555" s="12">
        <v>38596</v>
      </c>
      <c r="G555" s="20">
        <f t="shared" si="57"/>
        <v>0.7129187484171022</v>
      </c>
      <c r="H555" s="21">
        <f t="shared" si="57"/>
        <v>0.03874933806092142</v>
      </c>
      <c r="I555" s="21">
        <f t="shared" si="57"/>
        <v>0.24833191352197637</v>
      </c>
      <c r="J555" s="22">
        <f t="shared" si="57"/>
        <v>1</v>
      </c>
    </row>
    <row r="556" spans="1:10" s="2" customFormat="1" ht="11.25" customHeight="1" hidden="1" outlineLevel="5">
      <c r="A556" s="12">
        <v>38626</v>
      </c>
      <c r="B556" s="13">
        <v>164018</v>
      </c>
      <c r="C556" s="23">
        <v>8951</v>
      </c>
      <c r="D556" s="23">
        <v>57186</v>
      </c>
      <c r="E556" s="15">
        <f t="shared" si="56"/>
        <v>230155</v>
      </c>
      <c r="F556" s="12">
        <v>38626</v>
      </c>
      <c r="G556" s="20">
        <f t="shared" si="57"/>
        <v>0.7126414807412396</v>
      </c>
      <c r="H556" s="21">
        <f t="shared" si="57"/>
        <v>0.038891182029501856</v>
      </c>
      <c r="I556" s="21">
        <f t="shared" si="57"/>
        <v>0.24846733722925854</v>
      </c>
      <c r="J556" s="22">
        <f t="shared" si="57"/>
        <v>1</v>
      </c>
    </row>
    <row r="557" spans="1:10" s="2" customFormat="1" ht="11.25" customHeight="1" hidden="1" outlineLevel="5">
      <c r="A557" s="12">
        <v>38657</v>
      </c>
      <c r="B557" s="13">
        <v>171632</v>
      </c>
      <c r="C557" s="23">
        <v>9515</v>
      </c>
      <c r="D557" s="23">
        <v>60115</v>
      </c>
      <c r="E557" s="15">
        <f t="shared" si="56"/>
        <v>241262</v>
      </c>
      <c r="F557" s="12">
        <v>38657</v>
      </c>
      <c r="G557" s="20">
        <f t="shared" si="57"/>
        <v>0.7113925939435137</v>
      </c>
      <c r="H557" s="21">
        <f t="shared" si="57"/>
        <v>0.03943845280234765</v>
      </c>
      <c r="I557" s="21">
        <f t="shared" si="57"/>
        <v>0.24916895325413865</v>
      </c>
      <c r="J557" s="22">
        <f t="shared" si="57"/>
        <v>1</v>
      </c>
    </row>
    <row r="558" spans="1:10" s="2" customFormat="1" ht="11.25" customHeight="1" hidden="1" outlineLevel="5">
      <c r="A558" s="32">
        <v>38687</v>
      </c>
      <c r="B558" s="25">
        <v>178467</v>
      </c>
      <c r="C558" s="27">
        <v>9971</v>
      </c>
      <c r="D558" s="27">
        <v>62744</v>
      </c>
      <c r="E558" s="28">
        <f t="shared" si="56"/>
        <v>251182</v>
      </c>
      <c r="F558" s="32">
        <v>38687</v>
      </c>
      <c r="G558" s="29">
        <f t="shared" si="57"/>
        <v>0.7105087147964424</v>
      </c>
      <c r="H558" s="30">
        <f t="shared" si="57"/>
        <v>0.03969631581880867</v>
      </c>
      <c r="I558" s="30">
        <f t="shared" si="57"/>
        <v>0.2497949693847489</v>
      </c>
      <c r="J558" s="31">
        <f t="shared" si="57"/>
        <v>1</v>
      </c>
    </row>
    <row r="559" spans="1:10" s="2" customFormat="1" ht="11.25" customHeight="1" hidden="1" outlineLevel="4" collapsed="1">
      <c r="A559" s="16">
        <v>38718</v>
      </c>
      <c r="B559" s="43">
        <v>186994</v>
      </c>
      <c r="C559" s="43">
        <v>10619</v>
      </c>
      <c r="D559" s="43">
        <v>66162</v>
      </c>
      <c r="E559" s="15">
        <f t="shared" si="56"/>
        <v>263775</v>
      </c>
      <c r="F559" s="16">
        <v>38718</v>
      </c>
      <c r="G559" s="20">
        <f t="shared" si="57"/>
        <v>0.7089147948061795</v>
      </c>
      <c r="H559" s="21">
        <f t="shared" si="57"/>
        <v>0.040257795469623735</v>
      </c>
      <c r="I559" s="21">
        <f t="shared" si="57"/>
        <v>0.25082740972419676</v>
      </c>
      <c r="J559" s="22">
        <f t="shared" si="57"/>
        <v>1</v>
      </c>
    </row>
    <row r="560" spans="1:10" s="2" customFormat="1" ht="11.25" customHeight="1" hidden="1" outlineLevel="5">
      <c r="A560" s="12">
        <v>38749</v>
      </c>
      <c r="B560" s="106">
        <v>194802</v>
      </c>
      <c r="C560" s="107">
        <v>11291</v>
      </c>
      <c r="D560" s="107">
        <v>69191</v>
      </c>
      <c r="E560" s="15">
        <f t="shared" si="56"/>
        <v>275284</v>
      </c>
      <c r="F560" s="12">
        <v>38749</v>
      </c>
      <c r="G560" s="20">
        <f t="shared" si="57"/>
        <v>0.7076401098501911</v>
      </c>
      <c r="H560" s="21">
        <f t="shared" si="57"/>
        <v>0.041015823658476336</v>
      </c>
      <c r="I560" s="21">
        <f t="shared" si="57"/>
        <v>0.25134406649133256</v>
      </c>
      <c r="J560" s="22">
        <f t="shared" si="57"/>
        <v>1</v>
      </c>
    </row>
    <row r="561" spans="1:10" s="2" customFormat="1" ht="11.25" customHeight="1" hidden="1" outlineLevel="5">
      <c r="A561" s="12">
        <v>38777</v>
      </c>
      <c r="B561" s="90">
        <f>B560+(B562-B560)/2</f>
        <v>203773</v>
      </c>
      <c r="C561" s="91">
        <f>C560+(C562-C560)/2</f>
        <v>12183</v>
      </c>
      <c r="D561" s="91">
        <f>D560+(D562-D560)/2</f>
        <v>73418.5</v>
      </c>
      <c r="E561" s="15">
        <f t="shared" si="56"/>
        <v>289374.5</v>
      </c>
      <c r="F561" s="12">
        <v>38777</v>
      </c>
      <c r="G561" s="20">
        <f t="shared" si="57"/>
        <v>0.704184370080985</v>
      </c>
      <c r="H561" s="21">
        <f t="shared" si="57"/>
        <v>0.04210115265857911</v>
      </c>
      <c r="I561" s="21">
        <f t="shared" si="57"/>
        <v>0.2537144772604359</v>
      </c>
      <c r="J561" s="22">
        <f t="shared" si="57"/>
        <v>1</v>
      </c>
    </row>
    <row r="562" spans="1:10" s="2" customFormat="1" ht="11.25" customHeight="1" hidden="1" outlineLevel="5">
      <c r="A562" s="12">
        <v>38808</v>
      </c>
      <c r="B562" s="13">
        <v>212744</v>
      </c>
      <c r="C562" s="23">
        <v>13075</v>
      </c>
      <c r="D562" s="23">
        <v>77646</v>
      </c>
      <c r="E562" s="15">
        <f t="shared" si="56"/>
        <v>303465</v>
      </c>
      <c r="F562" s="12">
        <v>38808</v>
      </c>
      <c r="G562" s="20">
        <f t="shared" si="57"/>
        <v>0.7010495444285173</v>
      </c>
      <c r="H562" s="21">
        <f t="shared" si="57"/>
        <v>0.043085693572570145</v>
      </c>
      <c r="I562" s="21">
        <f t="shared" si="57"/>
        <v>0.25586476199891256</v>
      </c>
      <c r="J562" s="22">
        <f t="shared" si="57"/>
        <v>1</v>
      </c>
    </row>
    <row r="563" spans="1:10" s="2" customFormat="1" ht="11.25" customHeight="1" hidden="1" outlineLevel="5">
      <c r="A563" s="12">
        <v>38838</v>
      </c>
      <c r="B563" s="13">
        <v>219892</v>
      </c>
      <c r="C563" s="23">
        <v>13817</v>
      </c>
      <c r="D563" s="23">
        <v>81222</v>
      </c>
      <c r="E563" s="15">
        <f t="shared" si="56"/>
        <v>314931</v>
      </c>
      <c r="F563" s="12">
        <v>38838</v>
      </c>
      <c r="G563" s="20">
        <f t="shared" si="57"/>
        <v>0.6982227853085279</v>
      </c>
      <c r="H563" s="21">
        <f t="shared" si="57"/>
        <v>0.04387310236210472</v>
      </c>
      <c r="I563" s="21">
        <f t="shared" si="57"/>
        <v>0.2579041123293674</v>
      </c>
      <c r="J563" s="22">
        <f t="shared" si="57"/>
        <v>1</v>
      </c>
    </row>
    <row r="564" spans="1:10" s="2" customFormat="1" ht="11.25" customHeight="1" hidden="1" outlineLevel="5">
      <c r="A564" s="12">
        <v>38869</v>
      </c>
      <c r="B564" s="13">
        <v>229751</v>
      </c>
      <c r="C564" s="23">
        <v>14833</v>
      </c>
      <c r="D564" s="23">
        <v>86066</v>
      </c>
      <c r="E564" s="15">
        <f t="shared" si="56"/>
        <v>330650</v>
      </c>
      <c r="F564" s="12">
        <v>38869</v>
      </c>
      <c r="G564" s="20">
        <f t="shared" si="57"/>
        <v>0.6948465144412521</v>
      </c>
      <c r="H564" s="21">
        <f t="shared" si="57"/>
        <v>0.04486012399818539</v>
      </c>
      <c r="I564" s="21">
        <f t="shared" si="57"/>
        <v>0.26029336156056254</v>
      </c>
      <c r="J564" s="22">
        <f t="shared" si="57"/>
        <v>1</v>
      </c>
    </row>
    <row r="565" spans="1:10" s="2" customFormat="1" ht="11.25" customHeight="1" hidden="1" outlineLevel="5">
      <c r="A565" s="12">
        <v>38899</v>
      </c>
      <c r="B565" s="13">
        <v>237117</v>
      </c>
      <c r="C565" s="23">
        <v>15687</v>
      </c>
      <c r="D565" s="23">
        <v>89944</v>
      </c>
      <c r="E565" s="15">
        <f t="shared" si="56"/>
        <v>342748</v>
      </c>
      <c r="F565" s="12">
        <v>38899</v>
      </c>
      <c r="G565" s="20">
        <f t="shared" si="57"/>
        <v>0.6918114766534014</v>
      </c>
      <c r="H565" s="21">
        <f t="shared" si="57"/>
        <v>0.04576831958173352</v>
      </c>
      <c r="I565" s="21">
        <f t="shared" si="57"/>
        <v>0.26242020376486513</v>
      </c>
      <c r="J565" s="22">
        <f t="shared" si="57"/>
        <v>1</v>
      </c>
    </row>
    <row r="566" spans="1:10" s="2" customFormat="1" ht="11.25" customHeight="1" hidden="1" outlineLevel="5">
      <c r="A566" s="12">
        <v>38930</v>
      </c>
      <c r="B566" s="106">
        <v>246539</v>
      </c>
      <c r="C566" s="107">
        <v>16650</v>
      </c>
      <c r="D566" s="107">
        <v>94919</v>
      </c>
      <c r="E566" s="55">
        <f t="shared" si="56"/>
        <v>358108</v>
      </c>
      <c r="F566" s="12">
        <v>38930</v>
      </c>
      <c r="G566" s="20">
        <f t="shared" si="57"/>
        <v>0.6884487361354675</v>
      </c>
      <c r="H566" s="21">
        <f t="shared" si="57"/>
        <v>0.046494353658672806</v>
      </c>
      <c r="I566" s="21">
        <f t="shared" si="57"/>
        <v>0.2650569102058597</v>
      </c>
      <c r="J566" s="22">
        <f t="shared" si="57"/>
        <v>1</v>
      </c>
    </row>
    <row r="567" spans="1:10" s="2" customFormat="1" ht="11.25" customHeight="1" hidden="1" outlineLevel="5">
      <c r="A567" s="12">
        <v>38961</v>
      </c>
      <c r="B567" s="106">
        <v>256740</v>
      </c>
      <c r="C567" s="107">
        <v>17886</v>
      </c>
      <c r="D567" s="107">
        <v>100689</v>
      </c>
      <c r="E567" s="55">
        <f t="shared" si="56"/>
        <v>375315</v>
      </c>
      <c r="F567" s="12">
        <v>38961</v>
      </c>
      <c r="G567" s="20">
        <f t="shared" si="57"/>
        <v>0.6840653850765357</v>
      </c>
      <c r="H567" s="21">
        <f t="shared" si="57"/>
        <v>0.04765596898605172</v>
      </c>
      <c r="I567" s="21">
        <f t="shared" si="57"/>
        <v>0.2682786459374126</v>
      </c>
      <c r="J567" s="22">
        <f t="shared" si="57"/>
        <v>1</v>
      </c>
    </row>
    <row r="568" spans="1:10" s="2" customFormat="1" ht="11.25" customHeight="1" hidden="1" outlineLevel="5">
      <c r="A568" s="12">
        <v>38991</v>
      </c>
      <c r="B568" s="106">
        <v>266893</v>
      </c>
      <c r="C568" s="107">
        <v>19217</v>
      </c>
      <c r="D568" s="107">
        <v>106285</v>
      </c>
      <c r="E568" s="55">
        <v>392395</v>
      </c>
      <c r="F568" s="12">
        <v>38991</v>
      </c>
      <c r="G568" s="20">
        <f t="shared" si="57"/>
        <v>0.6801641203379248</v>
      </c>
      <c r="H568" s="21">
        <f t="shared" si="57"/>
        <v>0.04897361077485697</v>
      </c>
      <c r="I568" s="21">
        <f t="shared" si="57"/>
        <v>0.27086226888721826</v>
      </c>
      <c r="J568" s="22">
        <f t="shared" si="57"/>
        <v>1</v>
      </c>
    </row>
    <row r="569" spans="1:10" s="2" customFormat="1" ht="11.25" customHeight="1" hidden="1" outlineLevel="5">
      <c r="A569" s="12">
        <v>39022</v>
      </c>
      <c r="B569" s="106">
        <v>276033</v>
      </c>
      <c r="C569" s="107">
        <v>20328</v>
      </c>
      <c r="D569" s="107">
        <v>111100</v>
      </c>
      <c r="E569" s="55">
        <f>SUM(B569:D569)</f>
        <v>407461</v>
      </c>
      <c r="F569" s="12">
        <v>39022</v>
      </c>
      <c r="G569" s="20">
        <f t="shared" si="57"/>
        <v>0.6774464304559209</v>
      </c>
      <c r="H569" s="21">
        <f t="shared" si="57"/>
        <v>0.04988943727129713</v>
      </c>
      <c r="I569" s="21">
        <f t="shared" si="57"/>
        <v>0.2726641322727819</v>
      </c>
      <c r="J569" s="22">
        <f t="shared" si="57"/>
        <v>1</v>
      </c>
    </row>
    <row r="570" spans="1:10" s="2" customFormat="1" ht="11.25" customHeight="1" hidden="1" outlineLevel="5">
      <c r="A570" s="32">
        <v>39052</v>
      </c>
      <c r="B570" s="113">
        <v>282383</v>
      </c>
      <c r="C570" s="114">
        <v>21211</v>
      </c>
      <c r="D570" s="114">
        <v>114789</v>
      </c>
      <c r="E570" s="63">
        <v>418383</v>
      </c>
      <c r="F570" s="32">
        <v>39052</v>
      </c>
      <c r="G570" s="29">
        <f t="shared" si="57"/>
        <v>0.6749389913070082</v>
      </c>
      <c r="H570" s="30">
        <f t="shared" si="57"/>
        <v>0.05069756658372831</v>
      </c>
      <c r="I570" s="30">
        <f t="shared" si="57"/>
        <v>0.2743634421092635</v>
      </c>
      <c r="J570" s="31">
        <f t="shared" si="57"/>
        <v>1</v>
      </c>
    </row>
    <row r="571" spans="1:10" s="2" customFormat="1" ht="11.25" customHeight="1" hidden="1" outlineLevel="4" collapsed="1">
      <c r="A571" s="16">
        <v>39083</v>
      </c>
      <c r="B571" s="107">
        <v>291269</v>
      </c>
      <c r="C571" s="107">
        <v>22440</v>
      </c>
      <c r="D571" s="107">
        <v>119852</v>
      </c>
      <c r="E571" s="55">
        <f>SUM(B571:D571)</f>
        <v>433561</v>
      </c>
      <c r="F571" s="16">
        <v>39083</v>
      </c>
      <c r="G571" s="20">
        <f t="shared" si="57"/>
        <v>0.671806274088306</v>
      </c>
      <c r="H571" s="21">
        <f t="shared" si="57"/>
        <v>0.05175742283092806</v>
      </c>
      <c r="I571" s="21">
        <f t="shared" si="57"/>
        <v>0.27643630308076605</v>
      </c>
      <c r="J571" s="22">
        <f t="shared" si="57"/>
        <v>1</v>
      </c>
    </row>
    <row r="572" spans="1:10" s="2" customFormat="1" ht="11.25" customHeight="1" hidden="1" outlineLevel="5">
      <c r="A572" s="16">
        <v>39114</v>
      </c>
      <c r="B572" s="107">
        <v>299357</v>
      </c>
      <c r="C572" s="107">
        <v>23528</v>
      </c>
      <c r="D572" s="107">
        <v>124340</v>
      </c>
      <c r="E572" s="55">
        <v>447225</v>
      </c>
      <c r="F572" s="16">
        <v>39114</v>
      </c>
      <c r="G572" s="20">
        <f t="shared" si="57"/>
        <v>0.6693655318911063</v>
      </c>
      <c r="H572" s="21">
        <f t="shared" si="57"/>
        <v>0.052608865783442336</v>
      </c>
      <c r="I572" s="21">
        <f t="shared" si="57"/>
        <v>0.27802560232545137</v>
      </c>
      <c r="J572" s="22">
        <f t="shared" si="57"/>
        <v>1</v>
      </c>
    </row>
    <row r="573" spans="1:10" s="2" customFormat="1" ht="11.25" customHeight="1" hidden="1" outlineLevel="5">
      <c r="A573" s="16">
        <v>39142</v>
      </c>
      <c r="B573" s="107">
        <v>309019</v>
      </c>
      <c r="C573" s="107">
        <v>24726</v>
      </c>
      <c r="D573" s="107">
        <v>129271</v>
      </c>
      <c r="E573" s="55">
        <f>SUM(B573:D573)</f>
        <v>463016</v>
      </c>
      <c r="F573" s="16">
        <v>39142</v>
      </c>
      <c r="G573" s="20">
        <f t="shared" si="57"/>
        <v>0.667404582131071</v>
      </c>
      <c r="H573" s="21">
        <f t="shared" si="57"/>
        <v>0.053402042262038464</v>
      </c>
      <c r="I573" s="21">
        <f t="shared" si="57"/>
        <v>0.27919337560689045</v>
      </c>
      <c r="J573" s="22">
        <f t="shared" si="57"/>
        <v>1</v>
      </c>
    </row>
    <row r="574" spans="1:10" s="2" customFormat="1" ht="11.25" customHeight="1" hidden="1" outlineLevel="5">
      <c r="A574" s="16">
        <v>39173</v>
      </c>
      <c r="B574" s="107">
        <v>317511</v>
      </c>
      <c r="C574" s="107">
        <v>25879</v>
      </c>
      <c r="D574" s="107">
        <v>134090</v>
      </c>
      <c r="E574" s="55">
        <f>SUM(B574:D574)</f>
        <v>477480</v>
      </c>
      <c r="F574" s="16">
        <v>39173</v>
      </c>
      <c r="G574" s="20">
        <f t="shared" si="57"/>
        <v>0.664972354863031</v>
      </c>
      <c r="H574" s="21">
        <f t="shared" si="57"/>
        <v>0.05419912875931976</v>
      </c>
      <c r="I574" s="21">
        <f t="shared" si="57"/>
        <v>0.28082851637764933</v>
      </c>
      <c r="J574" s="22">
        <f t="shared" si="57"/>
        <v>1</v>
      </c>
    </row>
    <row r="575" spans="1:10" s="2" customFormat="1" ht="11.25" customHeight="1" hidden="1" outlineLevel="5">
      <c r="A575" s="16">
        <v>39203</v>
      </c>
      <c r="B575" s="107">
        <v>326596</v>
      </c>
      <c r="C575" s="107">
        <v>27067</v>
      </c>
      <c r="D575" s="107">
        <v>139199</v>
      </c>
      <c r="E575" s="55">
        <f>SUM(B575:D575)</f>
        <v>492862</v>
      </c>
      <c r="F575" s="16">
        <v>39203</v>
      </c>
      <c r="G575" s="20">
        <f t="shared" si="57"/>
        <v>0.6626520202409599</v>
      </c>
      <c r="H575" s="21">
        <f t="shared" si="57"/>
        <v>0.05491800950367445</v>
      </c>
      <c r="I575" s="21">
        <f t="shared" si="57"/>
        <v>0.2824299702553656</v>
      </c>
      <c r="J575" s="22">
        <f t="shared" si="57"/>
        <v>1</v>
      </c>
    </row>
    <row r="576" spans="1:10" s="2" customFormat="1" ht="11.25" customHeight="1" hidden="1" outlineLevel="5">
      <c r="A576" s="16">
        <v>39234</v>
      </c>
      <c r="B576" s="107">
        <v>336503</v>
      </c>
      <c r="C576" s="107">
        <v>28326</v>
      </c>
      <c r="D576" s="107">
        <v>144529</v>
      </c>
      <c r="E576" s="55">
        <f>SUM(B576:D576)</f>
        <v>509358</v>
      </c>
      <c r="F576" s="16">
        <v>39234</v>
      </c>
      <c r="G576" s="20">
        <f t="shared" si="57"/>
        <v>0.6606414349043306</v>
      </c>
      <c r="H576" s="21">
        <f t="shared" si="57"/>
        <v>0.055611181133897965</v>
      </c>
      <c r="I576" s="21">
        <f t="shared" si="57"/>
        <v>0.28374738396177146</v>
      </c>
      <c r="J576" s="22">
        <f t="shared" si="57"/>
        <v>1</v>
      </c>
    </row>
    <row r="577" spans="1:10" s="2" customFormat="1" ht="11.25" customHeight="1" hidden="1" outlineLevel="5">
      <c r="A577" s="16">
        <v>39264</v>
      </c>
      <c r="B577" s="107">
        <v>344635</v>
      </c>
      <c r="C577" s="107">
        <v>29512</v>
      </c>
      <c r="D577" s="107">
        <v>149337</v>
      </c>
      <c r="E577" s="55">
        <v>523484</v>
      </c>
      <c r="F577" s="16">
        <v>39264</v>
      </c>
      <c r="G577" s="20">
        <f t="shared" si="57"/>
        <v>0.6583486792337493</v>
      </c>
      <c r="H577" s="21">
        <f t="shared" si="57"/>
        <v>0.056376126108916416</v>
      </c>
      <c r="I577" s="21">
        <f t="shared" si="57"/>
        <v>0.2852751946573343</v>
      </c>
      <c r="J577" s="22">
        <f t="shared" si="57"/>
        <v>1</v>
      </c>
    </row>
    <row r="578" spans="1:10" s="2" customFormat="1" ht="11.25" customHeight="1" hidden="1" outlineLevel="5">
      <c r="A578" s="16">
        <v>39295</v>
      </c>
      <c r="B578" s="107">
        <v>354146</v>
      </c>
      <c r="C578" s="107">
        <v>30849</v>
      </c>
      <c r="D578" s="107">
        <v>154824</v>
      </c>
      <c r="E578" s="55">
        <f>SUM(B578:D578)</f>
        <v>539819</v>
      </c>
      <c r="F578" s="16">
        <v>39295</v>
      </c>
      <c r="G578" s="20">
        <f t="shared" si="57"/>
        <v>0.6560458227665199</v>
      </c>
      <c r="H578" s="21">
        <f t="shared" si="57"/>
        <v>0.05714693258295836</v>
      </c>
      <c r="I578" s="21">
        <f t="shared" si="57"/>
        <v>0.28680724465052176</v>
      </c>
      <c r="J578" s="22">
        <f t="shared" si="57"/>
        <v>1</v>
      </c>
    </row>
    <row r="579" spans="1:10" s="2" customFormat="1" ht="11.25" customHeight="1" hidden="1" outlineLevel="5">
      <c r="A579" s="16">
        <v>39326</v>
      </c>
      <c r="B579" s="107">
        <v>364376</v>
      </c>
      <c r="C579" s="107">
        <v>32438</v>
      </c>
      <c r="D579" s="107">
        <v>160485</v>
      </c>
      <c r="E579" s="55">
        <f>SUM(B579:D579)</f>
        <v>557299</v>
      </c>
      <c r="F579" s="16">
        <v>39326</v>
      </c>
      <c r="G579" s="20">
        <f t="shared" si="57"/>
        <v>0.6538249664901605</v>
      </c>
      <c r="H579" s="21">
        <f t="shared" si="57"/>
        <v>0.0582057387506527</v>
      </c>
      <c r="I579" s="21">
        <f t="shared" si="57"/>
        <v>0.2879692947591867</v>
      </c>
      <c r="J579" s="22">
        <f t="shared" si="57"/>
        <v>1</v>
      </c>
    </row>
    <row r="580" spans="1:10" s="2" customFormat="1" ht="11.25" customHeight="1" hidden="1" outlineLevel="5">
      <c r="A580" s="16">
        <v>39356</v>
      </c>
      <c r="B580" s="107">
        <v>375502</v>
      </c>
      <c r="C580" s="107">
        <v>34056</v>
      </c>
      <c r="D580" s="107">
        <v>166207</v>
      </c>
      <c r="E580" s="55">
        <f>SUM(B580:D580)</f>
        <v>575765</v>
      </c>
      <c r="F580" s="16">
        <v>39356</v>
      </c>
      <c r="G580" s="20">
        <f t="shared" si="57"/>
        <v>0.6521792745304074</v>
      </c>
      <c r="H580" s="21">
        <f t="shared" si="57"/>
        <v>0.05914913202435021</v>
      </c>
      <c r="I580" s="21">
        <f t="shared" si="57"/>
        <v>0.2886715934452424</v>
      </c>
      <c r="J580" s="22">
        <f t="shared" si="57"/>
        <v>1</v>
      </c>
    </row>
    <row r="581" spans="1:10" s="2" customFormat="1" ht="11.25" customHeight="1" hidden="1" outlineLevel="5">
      <c r="A581" s="16">
        <v>39387</v>
      </c>
      <c r="B581" s="107">
        <v>384239</v>
      </c>
      <c r="C581" s="107">
        <v>35415</v>
      </c>
      <c r="D581" s="107">
        <v>170912</v>
      </c>
      <c r="E581" s="55">
        <v>590566</v>
      </c>
      <c r="F581" s="16">
        <v>39387</v>
      </c>
      <c r="G581" s="20">
        <f t="shared" si="57"/>
        <v>0.6506283802318453</v>
      </c>
      <c r="H581" s="21">
        <f t="shared" si="57"/>
        <v>0.05996789520561631</v>
      </c>
      <c r="I581" s="21">
        <f t="shared" si="57"/>
        <v>0.2894037245625383</v>
      </c>
      <c r="J581" s="22">
        <f t="shared" si="57"/>
        <v>1</v>
      </c>
    </row>
    <row r="582" spans="1:10" s="2" customFormat="1" ht="11.25" customHeight="1" hidden="1" outlineLevel="5">
      <c r="A582" s="24">
        <v>39417</v>
      </c>
      <c r="B582" s="114">
        <v>388851</v>
      </c>
      <c r="C582" s="114">
        <v>36204</v>
      </c>
      <c r="D582" s="114">
        <v>173320</v>
      </c>
      <c r="E582" s="63">
        <v>598375</v>
      </c>
      <c r="F582" s="24">
        <v>39417</v>
      </c>
      <c r="G582" s="29">
        <f t="shared" si="57"/>
        <v>0.6498449968665134</v>
      </c>
      <c r="H582" s="30">
        <f t="shared" si="57"/>
        <v>0.06050386463338207</v>
      </c>
      <c r="I582" s="30">
        <f t="shared" si="57"/>
        <v>0.28965113850010443</v>
      </c>
      <c r="J582" s="31">
        <f t="shared" si="57"/>
        <v>1</v>
      </c>
    </row>
    <row r="583" spans="1:10" s="2" customFormat="1" ht="11.25" customHeight="1" hidden="1" outlineLevel="4" collapsed="1">
      <c r="A583" s="16">
        <v>39448</v>
      </c>
      <c r="B583" s="43">
        <v>397666</v>
      </c>
      <c r="C583" s="43">
        <v>37490</v>
      </c>
      <c r="D583" s="43">
        <v>178200</v>
      </c>
      <c r="E583" s="15">
        <v>613356</v>
      </c>
      <c r="F583" s="16">
        <v>39448</v>
      </c>
      <c r="G583" s="20">
        <f t="shared" si="57"/>
        <v>0.6483445177026066</v>
      </c>
      <c r="H583" s="21">
        <f t="shared" si="57"/>
        <v>0.06112274111608919</v>
      </c>
      <c r="I583" s="21">
        <f t="shared" si="57"/>
        <v>0.2905327411813042</v>
      </c>
      <c r="J583" s="22">
        <f t="shared" si="57"/>
        <v>1</v>
      </c>
    </row>
    <row r="584" spans="1:10" s="2" customFormat="1" ht="11.25" customHeight="1" hidden="1" outlineLevel="5">
      <c r="A584" s="12">
        <v>39479</v>
      </c>
      <c r="B584" s="106">
        <v>405528</v>
      </c>
      <c r="C584" s="107">
        <v>38785</v>
      </c>
      <c r="D584" s="107">
        <v>183427</v>
      </c>
      <c r="E584" s="55">
        <v>627740</v>
      </c>
      <c r="F584" s="12">
        <v>39479</v>
      </c>
      <c r="G584" s="20">
        <f t="shared" si="57"/>
        <v>0.6460126804090865</v>
      </c>
      <c r="H584" s="21">
        <f t="shared" si="57"/>
        <v>0.061785133972663844</v>
      </c>
      <c r="I584" s="21">
        <f t="shared" si="57"/>
        <v>0.2922021856182496</v>
      </c>
      <c r="J584" s="22">
        <f t="shared" si="57"/>
        <v>1</v>
      </c>
    </row>
    <row r="585" spans="1:10" s="2" customFormat="1" ht="11.25" customHeight="1" hidden="1" outlineLevel="5">
      <c r="A585" s="12">
        <v>39508</v>
      </c>
      <c r="B585" s="106">
        <v>412716</v>
      </c>
      <c r="C585" s="107">
        <v>39899</v>
      </c>
      <c r="D585" s="107">
        <v>187577</v>
      </c>
      <c r="E585" s="55">
        <f>SUM(B585:D585)</f>
        <v>640192</v>
      </c>
      <c r="F585" s="12">
        <v>39508</v>
      </c>
      <c r="G585" s="20">
        <f t="shared" si="57"/>
        <v>0.6446753473957813</v>
      </c>
      <c r="H585" s="21">
        <f t="shared" si="57"/>
        <v>0.06232349045286414</v>
      </c>
      <c r="I585" s="21">
        <f t="shared" si="57"/>
        <v>0.2930011621513546</v>
      </c>
      <c r="J585" s="22">
        <f t="shared" si="57"/>
        <v>1</v>
      </c>
    </row>
    <row r="586" spans="1:10" s="2" customFormat="1" ht="11.25" customHeight="1" hidden="1" outlineLevel="5">
      <c r="A586" s="12">
        <v>39539</v>
      </c>
      <c r="B586" s="106">
        <v>421819</v>
      </c>
      <c r="C586" s="107">
        <v>41312</v>
      </c>
      <c r="D586" s="107">
        <v>192765</v>
      </c>
      <c r="E586" s="55">
        <f>SUM(B586:D586)</f>
        <v>655896</v>
      </c>
      <c r="F586" s="12">
        <v>39539</v>
      </c>
      <c r="G586" s="20">
        <f t="shared" si="57"/>
        <v>0.6431187261395099</v>
      </c>
      <c r="H586" s="21">
        <f t="shared" si="57"/>
        <v>0.06298559527730006</v>
      </c>
      <c r="I586" s="21">
        <f t="shared" si="57"/>
        <v>0.29389567858319005</v>
      </c>
      <c r="J586" s="22">
        <f t="shared" si="57"/>
        <v>1</v>
      </c>
    </row>
    <row r="587" spans="1:10" s="2" customFormat="1" ht="11.25" customHeight="1" hidden="1" outlineLevel="5">
      <c r="A587" s="12">
        <v>39569</v>
      </c>
      <c r="B587" s="106">
        <v>429265</v>
      </c>
      <c r="C587" s="107">
        <v>42645</v>
      </c>
      <c r="D587" s="107">
        <v>197548</v>
      </c>
      <c r="E587" s="55">
        <f>SUM(B587:D587)</f>
        <v>669458</v>
      </c>
      <c r="F587" s="12">
        <v>39569</v>
      </c>
      <c r="G587" s="20">
        <f t="shared" si="57"/>
        <v>0.6412127422482068</v>
      </c>
      <c r="H587" s="21">
        <f t="shared" si="57"/>
        <v>0.06370078481398385</v>
      </c>
      <c r="I587" s="21">
        <f t="shared" si="57"/>
        <v>0.2950864729378094</v>
      </c>
      <c r="J587" s="22">
        <f t="shared" si="57"/>
        <v>1</v>
      </c>
    </row>
    <row r="588" spans="1:10" s="2" customFormat="1" ht="11.25" customHeight="1" hidden="1" outlineLevel="5">
      <c r="A588" s="12">
        <v>39600</v>
      </c>
      <c r="B588" s="106">
        <v>437445</v>
      </c>
      <c r="C588" s="107">
        <v>44130</v>
      </c>
      <c r="D588" s="107">
        <v>202878</v>
      </c>
      <c r="E588" s="55">
        <v>684453</v>
      </c>
      <c r="F588" s="12">
        <v>39600</v>
      </c>
      <c r="G588" s="20">
        <f t="shared" si="57"/>
        <v>0.6391161993591963</v>
      </c>
      <c r="H588" s="21">
        <f t="shared" si="57"/>
        <v>0.06447484341510666</v>
      </c>
      <c r="I588" s="21">
        <f t="shared" si="57"/>
        <v>0.296408957225697</v>
      </c>
      <c r="J588" s="22">
        <f t="shared" si="57"/>
        <v>1</v>
      </c>
    </row>
    <row r="589" spans="1:10" s="2" customFormat="1" ht="11.25" customHeight="1" hidden="1" outlineLevel="5">
      <c r="A589" s="12">
        <v>39630</v>
      </c>
      <c r="B589" s="106">
        <v>444695</v>
      </c>
      <c r="C589" s="107">
        <v>45577</v>
      </c>
      <c r="D589" s="107">
        <v>207841</v>
      </c>
      <c r="E589" s="55">
        <f>SUM(B589:D589)</f>
        <v>698113</v>
      </c>
      <c r="F589" s="12">
        <v>39630</v>
      </c>
      <c r="G589" s="20">
        <f t="shared" si="57"/>
        <v>0.6369957299176494</v>
      </c>
      <c r="H589" s="21">
        <f t="shared" si="57"/>
        <v>0.06528599238232206</v>
      </c>
      <c r="I589" s="21">
        <f t="shared" si="57"/>
        <v>0.2977182777000285</v>
      </c>
      <c r="J589" s="22">
        <f t="shared" si="57"/>
        <v>1</v>
      </c>
    </row>
    <row r="590" spans="1:10" s="2" customFormat="1" ht="11.25" customHeight="1" hidden="1" outlineLevel="5">
      <c r="A590" s="12">
        <v>39661</v>
      </c>
      <c r="B590" s="106">
        <v>452290</v>
      </c>
      <c r="C590" s="107">
        <v>47080</v>
      </c>
      <c r="D590" s="107">
        <v>212894</v>
      </c>
      <c r="E590" s="55">
        <f>SUM(B590:D590)</f>
        <v>712264</v>
      </c>
      <c r="F590" s="12">
        <v>39661</v>
      </c>
      <c r="G590" s="20">
        <f t="shared" si="57"/>
        <v>0.6350033133781856</v>
      </c>
      <c r="H590" s="21">
        <f t="shared" si="57"/>
        <v>0.06609908685543563</v>
      </c>
      <c r="I590" s="21">
        <f t="shared" si="57"/>
        <v>0.29889759976637875</v>
      </c>
      <c r="J590" s="22">
        <f t="shared" si="57"/>
        <v>1</v>
      </c>
    </row>
    <row r="591" spans="1:10" s="2" customFormat="1" ht="11.25" customHeight="1" hidden="1" outlineLevel="5">
      <c r="A591" s="12">
        <v>39692</v>
      </c>
      <c r="B591" s="106">
        <v>462363</v>
      </c>
      <c r="C591" s="107">
        <v>49214</v>
      </c>
      <c r="D591" s="107">
        <v>219305</v>
      </c>
      <c r="E591" s="55">
        <f>SUM(B591:D591)</f>
        <v>730882</v>
      </c>
      <c r="F591" s="12">
        <v>39692</v>
      </c>
      <c r="G591" s="20">
        <f t="shared" si="57"/>
        <v>0.6326096415016378</v>
      </c>
      <c r="H591" s="21">
        <f t="shared" si="57"/>
        <v>0.06733508281774624</v>
      </c>
      <c r="I591" s="21">
        <f t="shared" si="57"/>
        <v>0.300055275680616</v>
      </c>
      <c r="J591" s="22">
        <f t="shared" si="57"/>
        <v>1</v>
      </c>
    </row>
    <row r="592" spans="1:10" s="2" customFormat="1" ht="11.25" customHeight="1" hidden="1" outlineLevel="5">
      <c r="A592" s="12">
        <v>39722</v>
      </c>
      <c r="B592" s="106">
        <v>471147</v>
      </c>
      <c r="C592" s="107">
        <v>50954</v>
      </c>
      <c r="D592" s="107">
        <v>224628</v>
      </c>
      <c r="E592" s="55">
        <f>SUM(B592:D592)</f>
        <v>746729</v>
      </c>
      <c r="F592" s="12">
        <v>39722</v>
      </c>
      <c r="G592" s="20">
        <f t="shared" si="57"/>
        <v>0.630947773556404</v>
      </c>
      <c r="H592" s="21">
        <f t="shared" si="57"/>
        <v>0.06823626777585978</v>
      </c>
      <c r="I592" s="21">
        <f t="shared" si="57"/>
        <v>0.3008159586677362</v>
      </c>
      <c r="J592" s="22">
        <f t="shared" si="57"/>
        <v>1</v>
      </c>
    </row>
    <row r="593" spans="1:10" s="2" customFormat="1" ht="11.25" customHeight="1" hidden="1" outlineLevel="5">
      <c r="A593" s="12">
        <v>39753</v>
      </c>
      <c r="B593" s="106">
        <v>478369</v>
      </c>
      <c r="C593" s="107">
        <v>52353</v>
      </c>
      <c r="D593" s="107">
        <v>228767</v>
      </c>
      <c r="E593" s="55">
        <v>759489</v>
      </c>
      <c r="F593" s="12">
        <v>39753</v>
      </c>
      <c r="G593" s="20">
        <f t="shared" si="57"/>
        <v>0.629856390283467</v>
      </c>
      <c r="H593" s="21">
        <f t="shared" si="57"/>
        <v>0.06893187393102468</v>
      </c>
      <c r="I593" s="21">
        <f t="shared" si="57"/>
        <v>0.3012117357855084</v>
      </c>
      <c r="J593" s="22">
        <f t="shared" si="57"/>
        <v>1</v>
      </c>
    </row>
    <row r="594" spans="1:10" s="2" customFormat="1" ht="11.25" customHeight="1" hidden="1" outlineLevel="5">
      <c r="A594" s="32">
        <v>39783</v>
      </c>
      <c r="B594" s="113">
        <v>486179</v>
      </c>
      <c r="C594" s="114">
        <v>53645</v>
      </c>
      <c r="D594" s="114">
        <v>232636</v>
      </c>
      <c r="E594" s="63">
        <v>772460</v>
      </c>
      <c r="F594" s="32">
        <v>39783</v>
      </c>
      <c r="G594" s="29">
        <f t="shared" si="57"/>
        <v>0.629390518602905</v>
      </c>
      <c r="H594" s="30">
        <f t="shared" si="57"/>
        <v>0.06944696165497243</v>
      </c>
      <c r="I594" s="30">
        <f t="shared" si="57"/>
        <v>0.30116251974212255</v>
      </c>
      <c r="J594" s="31">
        <f t="shared" si="57"/>
        <v>1</v>
      </c>
    </row>
    <row r="595" spans="1:10" s="2" customFormat="1" ht="11.25" customHeight="1" hidden="1" outlineLevel="4" collapsed="1">
      <c r="A595" s="16">
        <v>39814</v>
      </c>
      <c r="B595" s="43">
        <f aca="true" t="shared" si="58" ref="B595:B626">B594+B738</f>
        <v>493648</v>
      </c>
      <c r="C595" s="43">
        <f aca="true" t="shared" si="59" ref="C595:C626">C594+C738</f>
        <v>55097</v>
      </c>
      <c r="D595" s="43">
        <f aca="true" t="shared" si="60" ref="D595:D626">D594+D738</f>
        <v>237079</v>
      </c>
      <c r="E595" s="15">
        <f>SUM(B595:D595)</f>
        <v>785824</v>
      </c>
      <c r="F595" s="16">
        <v>39814</v>
      </c>
      <c r="G595" s="20">
        <f t="shared" si="57"/>
        <v>0.6281915543429571</v>
      </c>
      <c r="H595" s="21">
        <f t="shared" si="57"/>
        <v>0.07011366412835444</v>
      </c>
      <c r="I595" s="21">
        <f t="shared" si="57"/>
        <v>0.30169478152868834</v>
      </c>
      <c r="J595" s="22">
        <f t="shared" si="57"/>
        <v>1</v>
      </c>
    </row>
    <row r="596" spans="1:10" s="2" customFormat="1" ht="11.25" customHeight="1" hidden="1" outlineLevel="5">
      <c r="A596" s="12">
        <v>39845</v>
      </c>
      <c r="B596" s="106">
        <f t="shared" si="58"/>
        <v>501235</v>
      </c>
      <c r="C596" s="107">
        <f t="shared" si="59"/>
        <v>56544</v>
      </c>
      <c r="D596" s="107">
        <f t="shared" si="60"/>
        <v>241397</v>
      </c>
      <c r="E596" s="55">
        <f aca="true" t="shared" si="61" ref="E596:E658">SUM(B596:D596)</f>
        <v>799176</v>
      </c>
      <c r="F596" s="12">
        <v>39845</v>
      </c>
      <c r="G596" s="20">
        <f t="shared" si="57"/>
        <v>0.6271897554481115</v>
      </c>
      <c r="H596" s="21">
        <f t="shared" si="57"/>
        <v>0.07075287546172558</v>
      </c>
      <c r="I596" s="21">
        <f t="shared" si="57"/>
        <v>0.30205736909016284</v>
      </c>
      <c r="J596" s="22">
        <f t="shared" si="57"/>
        <v>1</v>
      </c>
    </row>
    <row r="597" spans="1:10" s="2" customFormat="1" ht="11.25" customHeight="1" hidden="1" outlineLevel="5">
      <c r="A597" s="12">
        <v>39873</v>
      </c>
      <c r="B597" s="106">
        <f t="shared" si="58"/>
        <v>510065</v>
      </c>
      <c r="C597" s="107">
        <f t="shared" si="59"/>
        <v>58250</v>
      </c>
      <c r="D597" s="107">
        <f t="shared" si="60"/>
        <v>246463</v>
      </c>
      <c r="E597" s="55">
        <f t="shared" si="61"/>
        <v>814778</v>
      </c>
      <c r="F597" s="12">
        <v>39873</v>
      </c>
      <c r="G597" s="20">
        <f t="shared" si="57"/>
        <v>0.6260171482293336</v>
      </c>
      <c r="H597" s="21">
        <f t="shared" si="57"/>
        <v>0.07149186649614987</v>
      </c>
      <c r="I597" s="21">
        <f t="shared" si="57"/>
        <v>0.3024909852745165</v>
      </c>
      <c r="J597" s="22">
        <f t="shared" si="57"/>
        <v>1</v>
      </c>
    </row>
    <row r="598" spans="1:10" s="2" customFormat="1" ht="11.25" customHeight="1" hidden="1" outlineLevel="5">
      <c r="A598" s="12">
        <v>39904</v>
      </c>
      <c r="B598" s="106">
        <f t="shared" si="58"/>
        <v>518544</v>
      </c>
      <c r="C598" s="107">
        <f t="shared" si="59"/>
        <v>59849</v>
      </c>
      <c r="D598" s="107">
        <f t="shared" si="60"/>
        <v>251530</v>
      </c>
      <c r="E598" s="55">
        <f t="shared" si="61"/>
        <v>829923</v>
      </c>
      <c r="F598" s="12">
        <v>39904</v>
      </c>
      <c r="G598" s="20">
        <f t="shared" si="57"/>
        <v>0.6248097715089231</v>
      </c>
      <c r="H598" s="21">
        <f t="shared" si="57"/>
        <v>0.0721139190021243</v>
      </c>
      <c r="I598" s="21">
        <f t="shared" si="57"/>
        <v>0.3030763094889526</v>
      </c>
      <c r="J598" s="22">
        <f t="shared" si="57"/>
        <v>1</v>
      </c>
    </row>
    <row r="599" spans="1:10" s="2" customFormat="1" ht="11.25" customHeight="1" hidden="1" outlineLevel="5">
      <c r="A599" s="12">
        <v>39934</v>
      </c>
      <c r="B599" s="106">
        <f t="shared" si="58"/>
        <v>527974</v>
      </c>
      <c r="C599" s="107">
        <f t="shared" si="59"/>
        <v>62380</v>
      </c>
      <c r="D599" s="107">
        <f t="shared" si="60"/>
        <v>256456</v>
      </c>
      <c r="E599" s="55">
        <f t="shared" si="61"/>
        <v>846810</v>
      </c>
      <c r="F599" s="12">
        <v>39934</v>
      </c>
      <c r="G599" s="20">
        <f t="shared" si="57"/>
        <v>0.6234857878390666</v>
      </c>
      <c r="H599" s="21">
        <f t="shared" si="57"/>
        <v>0.07366469455958244</v>
      </c>
      <c r="I599" s="21">
        <f t="shared" si="57"/>
        <v>0.3028495176013509</v>
      </c>
      <c r="J599" s="22">
        <f t="shared" si="57"/>
        <v>1</v>
      </c>
    </row>
    <row r="600" spans="1:10" s="2" customFormat="1" ht="11.25" customHeight="1" hidden="1" outlineLevel="5">
      <c r="A600" s="12">
        <v>39965</v>
      </c>
      <c r="B600" s="106">
        <f t="shared" si="58"/>
        <v>538187</v>
      </c>
      <c r="C600" s="107">
        <f t="shared" si="59"/>
        <v>64821</v>
      </c>
      <c r="D600" s="107">
        <f t="shared" si="60"/>
        <v>262378</v>
      </c>
      <c r="E600" s="55">
        <f t="shared" si="61"/>
        <v>865386</v>
      </c>
      <c r="F600" s="12">
        <v>39965</v>
      </c>
      <c r="G600" s="20">
        <f t="shared" si="57"/>
        <v>0.6219039827314055</v>
      </c>
      <c r="H600" s="21">
        <f t="shared" si="57"/>
        <v>0.07490414682003176</v>
      </c>
      <c r="I600" s="21">
        <f t="shared" si="57"/>
        <v>0.30319187044856283</v>
      </c>
      <c r="J600" s="22">
        <f t="shared" si="57"/>
        <v>1</v>
      </c>
    </row>
    <row r="601" spans="1:10" s="2" customFormat="1" ht="11.25" customHeight="1" hidden="1" outlineLevel="5">
      <c r="A601" s="12">
        <v>39995</v>
      </c>
      <c r="B601" s="106">
        <f t="shared" si="58"/>
        <v>546778</v>
      </c>
      <c r="C601" s="107">
        <f t="shared" si="59"/>
        <v>66827</v>
      </c>
      <c r="D601" s="107">
        <f t="shared" si="60"/>
        <v>268261</v>
      </c>
      <c r="E601" s="55">
        <f t="shared" si="61"/>
        <v>881866</v>
      </c>
      <c r="F601" s="12">
        <v>39995</v>
      </c>
      <c r="G601" s="20">
        <f t="shared" si="57"/>
        <v>0.6200239038584093</v>
      </c>
      <c r="H601" s="21">
        <f t="shared" si="57"/>
        <v>0.07577908661860192</v>
      </c>
      <c r="I601" s="21">
        <f t="shared" si="57"/>
        <v>0.3041970095229887</v>
      </c>
      <c r="J601" s="22">
        <f aca="true" t="shared" si="62" ref="J601:J647">E601/$E601</f>
        <v>1</v>
      </c>
    </row>
    <row r="602" spans="1:10" s="2" customFormat="1" ht="11.25" customHeight="1" hidden="1" outlineLevel="5">
      <c r="A602" s="12">
        <v>40026</v>
      </c>
      <c r="B602" s="106">
        <f t="shared" si="58"/>
        <v>555415</v>
      </c>
      <c r="C602" s="107">
        <f t="shared" si="59"/>
        <v>68686</v>
      </c>
      <c r="D602" s="107">
        <f t="shared" si="60"/>
        <v>273689</v>
      </c>
      <c r="E602" s="55">
        <f t="shared" si="61"/>
        <v>897790</v>
      </c>
      <c r="F602" s="12">
        <v>40026</v>
      </c>
      <c r="G602" s="20">
        <f aca="true" t="shared" si="63" ref="G602:I624">B602/$E602</f>
        <v>0.61864689960904</v>
      </c>
      <c r="H602" s="21">
        <f t="shared" si="63"/>
        <v>0.07650564163111641</v>
      </c>
      <c r="I602" s="21">
        <f t="shared" si="63"/>
        <v>0.3048474587598436</v>
      </c>
      <c r="J602" s="22">
        <f t="shared" si="62"/>
        <v>1</v>
      </c>
    </row>
    <row r="603" spans="1:10" s="2" customFormat="1" ht="11.25" customHeight="1" hidden="1" outlineLevel="5">
      <c r="A603" s="12">
        <v>40057</v>
      </c>
      <c r="B603" s="106">
        <f t="shared" si="58"/>
        <v>566760</v>
      </c>
      <c r="C603" s="107">
        <f t="shared" si="59"/>
        <v>71492</v>
      </c>
      <c r="D603" s="107">
        <f t="shared" si="60"/>
        <v>280483</v>
      </c>
      <c r="E603" s="55">
        <f t="shared" si="61"/>
        <v>918735</v>
      </c>
      <c r="F603" s="12">
        <v>40057</v>
      </c>
      <c r="G603" s="20">
        <f t="shared" si="63"/>
        <v>0.6168917043543568</v>
      </c>
      <c r="H603" s="21">
        <f t="shared" si="63"/>
        <v>0.07781569222898878</v>
      </c>
      <c r="I603" s="21">
        <f t="shared" si="63"/>
        <v>0.30529260341665443</v>
      </c>
      <c r="J603" s="22">
        <f t="shared" si="62"/>
        <v>1</v>
      </c>
    </row>
    <row r="604" spans="1:10" s="2" customFormat="1" ht="11.25" customHeight="1" hidden="1" outlineLevel="5">
      <c r="A604" s="12">
        <v>40087</v>
      </c>
      <c r="B604" s="106">
        <f t="shared" si="58"/>
        <v>576396</v>
      </c>
      <c r="C604" s="107">
        <f t="shared" si="59"/>
        <v>73855</v>
      </c>
      <c r="D604" s="107">
        <f t="shared" si="60"/>
        <v>286045</v>
      </c>
      <c r="E604" s="55">
        <f t="shared" si="61"/>
        <v>936296</v>
      </c>
      <c r="F604" s="12">
        <v>40087</v>
      </c>
      <c r="G604" s="20">
        <f t="shared" si="63"/>
        <v>0.6156130112699403</v>
      </c>
      <c r="H604" s="21">
        <f t="shared" si="63"/>
        <v>0.07887996958226885</v>
      </c>
      <c r="I604" s="21">
        <f t="shared" si="63"/>
        <v>0.3055070191477909</v>
      </c>
      <c r="J604" s="22">
        <f t="shared" si="62"/>
        <v>1</v>
      </c>
    </row>
    <row r="605" spans="1:10" s="2" customFormat="1" ht="11.25" customHeight="1" hidden="1" outlineLevel="5">
      <c r="A605" s="12">
        <v>40118</v>
      </c>
      <c r="B605" s="106">
        <f t="shared" si="58"/>
        <v>584182</v>
      </c>
      <c r="C605" s="107">
        <f t="shared" si="59"/>
        <v>75603</v>
      </c>
      <c r="D605" s="107">
        <f t="shared" si="60"/>
        <v>290434</v>
      </c>
      <c r="E605" s="55">
        <f t="shared" si="61"/>
        <v>950219</v>
      </c>
      <c r="F605" s="12">
        <v>40118</v>
      </c>
      <c r="G605" s="20">
        <f t="shared" si="63"/>
        <v>0.6147866965404817</v>
      </c>
      <c r="H605" s="21">
        <f t="shared" si="63"/>
        <v>0.07956376372183675</v>
      </c>
      <c r="I605" s="21">
        <f t="shared" si="63"/>
        <v>0.3056495397376815</v>
      </c>
      <c r="J605" s="22">
        <f t="shared" si="62"/>
        <v>1</v>
      </c>
    </row>
    <row r="606" spans="1:10" s="2" customFormat="1" ht="11.25" customHeight="1" hidden="1" outlineLevel="5">
      <c r="A606" s="32">
        <v>40148</v>
      </c>
      <c r="B606" s="113">
        <f t="shared" si="58"/>
        <v>590778</v>
      </c>
      <c r="C606" s="114">
        <f t="shared" si="59"/>
        <v>76875</v>
      </c>
      <c r="D606" s="114">
        <f t="shared" si="60"/>
        <v>294018</v>
      </c>
      <c r="E606" s="63">
        <f t="shared" si="61"/>
        <v>961671</v>
      </c>
      <c r="F606" s="32">
        <v>40148</v>
      </c>
      <c r="G606" s="29">
        <f t="shared" si="63"/>
        <v>0.614324441518981</v>
      </c>
      <c r="H606" s="30">
        <f t="shared" si="63"/>
        <v>0.0799389812108299</v>
      </c>
      <c r="I606" s="30">
        <f t="shared" si="63"/>
        <v>0.3057365772701891</v>
      </c>
      <c r="J606" s="31">
        <f t="shared" si="62"/>
        <v>1</v>
      </c>
    </row>
    <row r="607" spans="1:10" s="2" customFormat="1" ht="11.25" customHeight="1" hidden="1" outlineLevel="4" collapsed="1">
      <c r="A607" s="16">
        <v>40179</v>
      </c>
      <c r="B607" s="43">
        <f t="shared" si="58"/>
        <v>598715</v>
      </c>
      <c r="C607" s="43">
        <f t="shared" si="59"/>
        <v>78478</v>
      </c>
      <c r="D607" s="43">
        <f t="shared" si="60"/>
        <v>298418</v>
      </c>
      <c r="E607" s="15">
        <f t="shared" si="61"/>
        <v>975611</v>
      </c>
      <c r="F607" s="16">
        <v>40179</v>
      </c>
      <c r="G607" s="20">
        <f t="shared" si="63"/>
        <v>0.613682092555332</v>
      </c>
      <c r="H607" s="21">
        <f t="shared" si="63"/>
        <v>0.08043984743919451</v>
      </c>
      <c r="I607" s="21">
        <f t="shared" si="63"/>
        <v>0.3058780600054735</v>
      </c>
      <c r="J607" s="22">
        <f t="shared" si="62"/>
        <v>1</v>
      </c>
    </row>
    <row r="608" spans="1:10" s="2" customFormat="1" ht="11.25" customHeight="1" hidden="1" outlineLevel="5">
      <c r="A608" s="16">
        <v>40210</v>
      </c>
      <c r="B608" s="107">
        <f t="shared" si="58"/>
        <v>606381</v>
      </c>
      <c r="C608" s="107">
        <f t="shared" si="59"/>
        <v>80168</v>
      </c>
      <c r="D608" s="107">
        <f t="shared" si="60"/>
        <v>302729</v>
      </c>
      <c r="E608" s="55">
        <f t="shared" si="61"/>
        <v>989278</v>
      </c>
      <c r="F608" s="16">
        <v>40210</v>
      </c>
      <c r="G608" s="20">
        <f t="shared" si="63"/>
        <v>0.6129530829554484</v>
      </c>
      <c r="H608" s="21">
        <f t="shared" si="63"/>
        <v>0.0810368773994772</v>
      </c>
      <c r="I608" s="21">
        <f t="shared" si="63"/>
        <v>0.3060100396450745</v>
      </c>
      <c r="J608" s="22">
        <f t="shared" si="62"/>
        <v>1</v>
      </c>
    </row>
    <row r="609" spans="1:10" s="2" customFormat="1" ht="11.25" customHeight="1" hidden="1" outlineLevel="5">
      <c r="A609" s="16">
        <v>40238</v>
      </c>
      <c r="B609" s="107">
        <f t="shared" si="58"/>
        <v>615916</v>
      </c>
      <c r="C609" s="107">
        <f t="shared" si="59"/>
        <v>82196</v>
      </c>
      <c r="D609" s="107">
        <f t="shared" si="60"/>
        <v>308045</v>
      </c>
      <c r="E609" s="55">
        <f t="shared" si="61"/>
        <v>1006157</v>
      </c>
      <c r="F609" s="16">
        <v>40238</v>
      </c>
      <c r="G609" s="20">
        <f t="shared" si="63"/>
        <v>0.6121470108541709</v>
      </c>
      <c r="H609" s="21">
        <f t="shared" si="63"/>
        <v>0.08169301609987308</v>
      </c>
      <c r="I609" s="21">
        <f t="shared" si="63"/>
        <v>0.30615997304595605</v>
      </c>
      <c r="J609" s="22">
        <f t="shared" si="62"/>
        <v>1</v>
      </c>
    </row>
    <row r="610" spans="1:10" s="2" customFormat="1" ht="11.25" customHeight="1" hidden="1" outlineLevel="5">
      <c r="A610" s="16">
        <v>40269</v>
      </c>
      <c r="B610" s="107">
        <f t="shared" si="58"/>
        <v>623601</v>
      </c>
      <c r="C610" s="107">
        <f t="shared" si="59"/>
        <v>83922</v>
      </c>
      <c r="D610" s="107">
        <f t="shared" si="60"/>
        <v>312829</v>
      </c>
      <c r="E610" s="55">
        <f t="shared" si="61"/>
        <v>1020352</v>
      </c>
      <c r="F610" s="16">
        <v>40269</v>
      </c>
      <c r="G610" s="20">
        <f t="shared" si="63"/>
        <v>0.6111626183905162</v>
      </c>
      <c r="H610" s="21">
        <f t="shared" si="63"/>
        <v>0.08224808693470488</v>
      </c>
      <c r="I610" s="21">
        <f t="shared" si="63"/>
        <v>0.3065892946747789</v>
      </c>
      <c r="J610" s="22">
        <f t="shared" si="62"/>
        <v>1</v>
      </c>
    </row>
    <row r="611" spans="1:10" s="2" customFormat="1" ht="11.25" customHeight="1" hidden="1" outlineLevel="5">
      <c r="A611" s="16">
        <v>40299</v>
      </c>
      <c r="B611" s="107">
        <f t="shared" si="58"/>
        <v>630746</v>
      </c>
      <c r="C611" s="107">
        <f t="shared" si="59"/>
        <v>85482</v>
      </c>
      <c r="D611" s="107">
        <f t="shared" si="60"/>
        <v>317416</v>
      </c>
      <c r="E611" s="55">
        <f t="shared" si="61"/>
        <v>1033644</v>
      </c>
      <c r="F611" s="16">
        <v>40299</v>
      </c>
      <c r="G611" s="20">
        <f t="shared" si="63"/>
        <v>0.6102158963821199</v>
      </c>
      <c r="H611" s="21">
        <f t="shared" si="63"/>
        <v>0.08269965287855394</v>
      </c>
      <c r="I611" s="21">
        <f t="shared" si="63"/>
        <v>0.3070844507393261</v>
      </c>
      <c r="J611" s="22">
        <f t="shared" si="62"/>
        <v>1</v>
      </c>
    </row>
    <row r="612" spans="1:10" s="2" customFormat="1" ht="11.25" customHeight="1" hidden="1" outlineLevel="5">
      <c r="A612" s="16">
        <v>40330</v>
      </c>
      <c r="B612" s="107">
        <f t="shared" si="58"/>
        <v>639041</v>
      </c>
      <c r="C612" s="107">
        <f t="shared" si="59"/>
        <v>87270</v>
      </c>
      <c r="D612" s="107">
        <f t="shared" si="60"/>
        <v>322841</v>
      </c>
      <c r="E612" s="55">
        <f t="shared" si="61"/>
        <v>1049152</v>
      </c>
      <c r="F612" s="16">
        <v>40330</v>
      </c>
      <c r="G612" s="20">
        <f t="shared" si="63"/>
        <v>0.60910239888977</v>
      </c>
      <c r="H612" s="21">
        <f t="shared" si="63"/>
        <v>0.08318146464954554</v>
      </c>
      <c r="I612" s="21">
        <f t="shared" si="63"/>
        <v>0.30771613646068446</v>
      </c>
      <c r="J612" s="22">
        <f t="shared" si="62"/>
        <v>1</v>
      </c>
    </row>
    <row r="613" spans="1:10" s="2" customFormat="1" ht="11.25" customHeight="1" hidden="1" outlineLevel="5">
      <c r="A613" s="16">
        <v>40360</v>
      </c>
      <c r="B613" s="107">
        <f t="shared" si="58"/>
        <v>645837</v>
      </c>
      <c r="C613" s="107">
        <f t="shared" si="59"/>
        <v>88775</v>
      </c>
      <c r="D613" s="107">
        <f t="shared" si="60"/>
        <v>327569</v>
      </c>
      <c r="E613" s="55">
        <f t="shared" si="61"/>
        <v>1062181</v>
      </c>
      <c r="F613" s="16">
        <v>40360</v>
      </c>
      <c r="G613" s="20">
        <f t="shared" si="63"/>
        <v>0.608029140042987</v>
      </c>
      <c r="H613" s="21">
        <f t="shared" si="63"/>
        <v>0.08357803425216606</v>
      </c>
      <c r="I613" s="21">
        <f t="shared" si="63"/>
        <v>0.30839282570484694</v>
      </c>
      <c r="J613" s="22">
        <f t="shared" si="62"/>
        <v>1</v>
      </c>
    </row>
    <row r="614" spans="1:10" s="2" customFormat="1" ht="11.25" customHeight="1" hidden="1" outlineLevel="5">
      <c r="A614" s="16">
        <v>40391</v>
      </c>
      <c r="B614" s="107">
        <f t="shared" si="58"/>
        <v>654109</v>
      </c>
      <c r="C614" s="107">
        <f t="shared" si="59"/>
        <v>90525</v>
      </c>
      <c r="D614" s="107">
        <f t="shared" si="60"/>
        <v>332528</v>
      </c>
      <c r="E614" s="55">
        <f t="shared" si="61"/>
        <v>1077162</v>
      </c>
      <c r="F614" s="16">
        <v>40391</v>
      </c>
      <c r="G614" s="20">
        <f t="shared" si="63"/>
        <v>0.6072522053321598</v>
      </c>
      <c r="H614" s="21">
        <f t="shared" si="63"/>
        <v>0.08404028363421658</v>
      </c>
      <c r="I614" s="21">
        <f t="shared" si="63"/>
        <v>0.30870751103362354</v>
      </c>
      <c r="J614" s="22">
        <f t="shared" si="62"/>
        <v>1</v>
      </c>
    </row>
    <row r="615" spans="1:10" s="2" customFormat="1" ht="11.25" customHeight="1" hidden="1" outlineLevel="5">
      <c r="A615" s="16">
        <v>40422</v>
      </c>
      <c r="B615" s="107">
        <f t="shared" si="58"/>
        <v>663531</v>
      </c>
      <c r="C615" s="107">
        <f t="shared" si="59"/>
        <v>92745</v>
      </c>
      <c r="D615" s="107">
        <f t="shared" si="60"/>
        <v>337861</v>
      </c>
      <c r="E615" s="55">
        <f t="shared" si="61"/>
        <v>1094137</v>
      </c>
      <c r="F615" s="16">
        <v>40422</v>
      </c>
      <c r="G615" s="20">
        <f t="shared" si="63"/>
        <v>0.6064423376597263</v>
      </c>
      <c r="H615" s="21">
        <f t="shared" si="63"/>
        <v>0.08476543613825326</v>
      </c>
      <c r="I615" s="21">
        <f t="shared" si="63"/>
        <v>0.3087922262020204</v>
      </c>
      <c r="J615" s="22">
        <f t="shared" si="62"/>
        <v>1</v>
      </c>
    </row>
    <row r="616" spans="1:10" s="2" customFormat="1" ht="11.25" customHeight="1" hidden="1" outlineLevel="5">
      <c r="A616" s="16">
        <v>40452</v>
      </c>
      <c r="B616" s="107">
        <f t="shared" si="58"/>
        <v>672582</v>
      </c>
      <c r="C616" s="107">
        <f t="shared" si="59"/>
        <v>94800</v>
      </c>
      <c r="D616" s="107">
        <f t="shared" si="60"/>
        <v>342669</v>
      </c>
      <c r="E616" s="55">
        <f t="shared" si="61"/>
        <v>1110051</v>
      </c>
      <c r="F616" s="16">
        <v>40452</v>
      </c>
      <c r="G616" s="20">
        <f t="shared" si="63"/>
        <v>0.6059018909941976</v>
      </c>
      <c r="H616" s="21">
        <f t="shared" si="63"/>
        <v>0.08540148155355025</v>
      </c>
      <c r="I616" s="21">
        <f t="shared" si="63"/>
        <v>0.3086966274522522</v>
      </c>
      <c r="J616" s="22">
        <f t="shared" si="62"/>
        <v>1</v>
      </c>
    </row>
    <row r="617" spans="1:10" s="2" customFormat="1" ht="11.25" customHeight="1" hidden="1" outlineLevel="5">
      <c r="A617" s="16">
        <v>40483</v>
      </c>
      <c r="B617" s="107">
        <f t="shared" si="58"/>
        <v>679871</v>
      </c>
      <c r="C617" s="107">
        <f t="shared" si="59"/>
        <v>96450</v>
      </c>
      <c r="D617" s="107">
        <f t="shared" si="60"/>
        <v>346406</v>
      </c>
      <c r="E617" s="55">
        <f t="shared" si="61"/>
        <v>1122727</v>
      </c>
      <c r="F617" s="16">
        <v>40483</v>
      </c>
      <c r="G617" s="20">
        <f t="shared" si="63"/>
        <v>0.6055532645068659</v>
      </c>
      <c r="H617" s="21">
        <f t="shared" si="63"/>
        <v>0.08590690345916684</v>
      </c>
      <c r="I617" s="21">
        <f t="shared" si="63"/>
        <v>0.3085398320339673</v>
      </c>
      <c r="J617" s="22">
        <f t="shared" si="62"/>
        <v>1</v>
      </c>
    </row>
    <row r="618" spans="1:10" s="2" customFormat="1" ht="11.25" customHeight="1" hidden="1" outlineLevel="5">
      <c r="A618" s="24">
        <v>40513</v>
      </c>
      <c r="B618" s="114">
        <f t="shared" si="58"/>
        <v>685977</v>
      </c>
      <c r="C618" s="114">
        <f t="shared" si="59"/>
        <v>97835</v>
      </c>
      <c r="D618" s="114">
        <f t="shared" si="60"/>
        <v>349441</v>
      </c>
      <c r="E618" s="63">
        <f t="shared" si="61"/>
        <v>1133253</v>
      </c>
      <c r="F618" s="24">
        <v>40513</v>
      </c>
      <c r="G618" s="29">
        <f t="shared" si="63"/>
        <v>0.6053167298034949</v>
      </c>
      <c r="H618" s="30">
        <f t="shared" si="63"/>
        <v>0.08633111935287177</v>
      </c>
      <c r="I618" s="30">
        <f t="shared" si="63"/>
        <v>0.3083521508436333</v>
      </c>
      <c r="J618" s="31">
        <f t="shared" si="62"/>
        <v>1</v>
      </c>
    </row>
    <row r="619" spans="1:10" s="2" customFormat="1" ht="11.25" customHeight="1" hidden="1" outlineLevel="4" collapsed="1">
      <c r="A619" s="16">
        <v>40544</v>
      </c>
      <c r="B619" s="43">
        <f t="shared" si="58"/>
        <v>693868</v>
      </c>
      <c r="C619" s="43">
        <f t="shared" si="59"/>
        <v>98877</v>
      </c>
      <c r="D619" s="43">
        <f t="shared" si="60"/>
        <v>353746</v>
      </c>
      <c r="E619" s="15">
        <f t="shared" si="61"/>
        <v>1146491</v>
      </c>
      <c r="F619" s="16">
        <v>40544</v>
      </c>
      <c r="G619" s="20">
        <f t="shared" si="63"/>
        <v>0.6052101586493047</v>
      </c>
      <c r="H619" s="21">
        <f t="shared" si="63"/>
        <v>0.08624315411110946</v>
      </c>
      <c r="I619" s="21">
        <f t="shared" si="63"/>
        <v>0.30854668723958584</v>
      </c>
      <c r="J619" s="22">
        <f t="shared" si="62"/>
        <v>1</v>
      </c>
    </row>
    <row r="620" spans="1:10" s="2" customFormat="1" ht="11.25" customHeight="1" hidden="1" outlineLevel="5">
      <c r="A620" s="16">
        <v>40575</v>
      </c>
      <c r="B620" s="107">
        <f t="shared" si="58"/>
        <v>701266</v>
      </c>
      <c r="C620" s="107">
        <f t="shared" si="59"/>
        <v>100481</v>
      </c>
      <c r="D620" s="107">
        <f t="shared" si="60"/>
        <v>357602</v>
      </c>
      <c r="E620" s="55">
        <f t="shared" si="61"/>
        <v>1159349</v>
      </c>
      <c r="F620" s="16">
        <v>40575</v>
      </c>
      <c r="G620" s="20">
        <f t="shared" si="63"/>
        <v>0.6048791175047376</v>
      </c>
      <c r="H620" s="21">
        <f t="shared" si="63"/>
        <v>0.08667019163340806</v>
      </c>
      <c r="I620" s="21">
        <f t="shared" si="63"/>
        <v>0.3084506908618544</v>
      </c>
      <c r="J620" s="22">
        <f t="shared" si="62"/>
        <v>1</v>
      </c>
    </row>
    <row r="621" spans="1:10" s="2" customFormat="1" ht="11.25" customHeight="1" hidden="1" outlineLevel="5">
      <c r="A621" s="16">
        <v>40603</v>
      </c>
      <c r="B621" s="107">
        <f t="shared" si="58"/>
        <v>710102</v>
      </c>
      <c r="C621" s="107">
        <f t="shared" si="59"/>
        <v>102326</v>
      </c>
      <c r="D621" s="107">
        <f t="shared" si="60"/>
        <v>362421</v>
      </c>
      <c r="E621" s="55">
        <f t="shared" si="61"/>
        <v>1174849</v>
      </c>
      <c r="F621" s="16">
        <v>40603</v>
      </c>
      <c r="G621" s="20">
        <f t="shared" si="63"/>
        <v>0.6044198020341337</v>
      </c>
      <c r="H621" s="21">
        <f t="shared" si="63"/>
        <v>0.08709715035719484</v>
      </c>
      <c r="I621" s="21">
        <f t="shared" si="63"/>
        <v>0.3084830476086714</v>
      </c>
      <c r="J621" s="22">
        <f t="shared" si="62"/>
        <v>1</v>
      </c>
    </row>
    <row r="622" spans="1:10" s="2" customFormat="1" ht="11.25" customHeight="1" hidden="1" outlineLevel="5">
      <c r="A622" s="16">
        <v>40634</v>
      </c>
      <c r="B622" s="43">
        <f t="shared" si="58"/>
        <v>717342</v>
      </c>
      <c r="C622" s="43">
        <f t="shared" si="59"/>
        <v>103817</v>
      </c>
      <c r="D622" s="43">
        <f t="shared" si="60"/>
        <v>366726</v>
      </c>
      <c r="E622" s="15">
        <f t="shared" si="61"/>
        <v>1187885</v>
      </c>
      <c r="F622" s="16">
        <v>40634</v>
      </c>
      <c r="G622" s="20">
        <f t="shared" si="63"/>
        <v>0.6038816888840249</v>
      </c>
      <c r="H622" s="21">
        <f t="shared" si="63"/>
        <v>0.08739650723765348</v>
      </c>
      <c r="I622" s="21">
        <f t="shared" si="63"/>
        <v>0.30872180387832154</v>
      </c>
      <c r="J622" s="22">
        <f t="shared" si="62"/>
        <v>1</v>
      </c>
    </row>
    <row r="623" spans="1:10" s="2" customFormat="1" ht="11.25" customHeight="1" hidden="1" outlineLevel="5">
      <c r="A623" s="16">
        <v>40664</v>
      </c>
      <c r="B623" s="43">
        <f t="shared" si="58"/>
        <v>725932</v>
      </c>
      <c r="C623" s="43">
        <f t="shared" si="59"/>
        <v>105616</v>
      </c>
      <c r="D623" s="43">
        <f t="shared" si="60"/>
        <v>371711</v>
      </c>
      <c r="E623" s="15">
        <f t="shared" si="61"/>
        <v>1203259</v>
      </c>
      <c r="F623" s="16">
        <v>40664</v>
      </c>
      <c r="G623" s="20">
        <f t="shared" si="63"/>
        <v>0.6033048578901135</v>
      </c>
      <c r="H623" s="21">
        <f t="shared" si="63"/>
        <v>0.08777495119504612</v>
      </c>
      <c r="I623" s="21">
        <f t="shared" si="63"/>
        <v>0.30892019091484046</v>
      </c>
      <c r="J623" s="22">
        <f t="shared" si="62"/>
        <v>1</v>
      </c>
    </row>
    <row r="624" spans="1:10" s="2" customFormat="1" ht="11.25" customHeight="1" hidden="1" outlineLevel="5">
      <c r="A624" s="16">
        <v>40695</v>
      </c>
      <c r="B624" s="43">
        <f t="shared" si="58"/>
        <v>732933</v>
      </c>
      <c r="C624" s="43">
        <f t="shared" si="59"/>
        <v>107127</v>
      </c>
      <c r="D624" s="43">
        <f t="shared" si="60"/>
        <v>375856</v>
      </c>
      <c r="E624" s="15">
        <f t="shared" si="61"/>
        <v>1215916</v>
      </c>
      <c r="F624" s="16">
        <v>40695</v>
      </c>
      <c r="G624" s="20">
        <f t="shared" si="63"/>
        <v>0.6027825935344218</v>
      </c>
      <c r="H624" s="21">
        <f t="shared" si="63"/>
        <v>0.08810394797009004</v>
      </c>
      <c r="I624" s="21">
        <f t="shared" si="63"/>
        <v>0.30911345849548816</v>
      </c>
      <c r="J624" s="22">
        <f t="shared" si="62"/>
        <v>1</v>
      </c>
    </row>
    <row r="625" spans="1:10" s="2" customFormat="1" ht="11.25" customHeight="1" hidden="1" outlineLevel="5">
      <c r="A625" s="16">
        <v>40725</v>
      </c>
      <c r="B625" s="43">
        <f t="shared" si="58"/>
        <v>738304</v>
      </c>
      <c r="C625" s="43">
        <f t="shared" si="59"/>
        <v>108244</v>
      </c>
      <c r="D625" s="43">
        <f t="shared" si="60"/>
        <v>379075</v>
      </c>
      <c r="E625" s="15">
        <f t="shared" si="61"/>
        <v>1225623</v>
      </c>
      <c r="F625" s="16">
        <v>40725</v>
      </c>
      <c r="G625" s="20">
        <f aca="true" t="shared" si="64" ref="G625:I647">B625/$E625</f>
        <v>0.602390784115507</v>
      </c>
      <c r="H625" s="21">
        <f t="shared" si="64"/>
        <v>0.08831753320556159</v>
      </c>
      <c r="I625" s="21">
        <f t="shared" si="64"/>
        <v>0.3092916826789314</v>
      </c>
      <c r="J625" s="22">
        <f t="shared" si="62"/>
        <v>1</v>
      </c>
    </row>
    <row r="626" spans="1:10" s="2" customFormat="1" ht="11.25" customHeight="1" hidden="1" outlineLevel="5">
      <c r="A626" s="16">
        <v>40756</v>
      </c>
      <c r="B626" s="43">
        <f t="shared" si="58"/>
        <v>745718</v>
      </c>
      <c r="C626" s="43">
        <f t="shared" si="59"/>
        <v>109733</v>
      </c>
      <c r="D626" s="43">
        <f t="shared" si="60"/>
        <v>383336</v>
      </c>
      <c r="E626" s="15">
        <f t="shared" si="61"/>
        <v>1238787</v>
      </c>
      <c r="F626" s="16">
        <v>40756</v>
      </c>
      <c r="G626" s="20">
        <f t="shared" si="64"/>
        <v>0.6019743507156597</v>
      </c>
      <c r="H626" s="21">
        <f t="shared" si="64"/>
        <v>0.0885810070657829</v>
      </c>
      <c r="I626" s="21">
        <f t="shared" si="64"/>
        <v>0.30944464221855733</v>
      </c>
      <c r="J626" s="22">
        <f t="shared" si="62"/>
        <v>1</v>
      </c>
    </row>
    <row r="627" spans="1:10" s="2" customFormat="1" ht="11.25" customHeight="1" hidden="1" outlineLevel="5">
      <c r="A627" s="16">
        <v>40787</v>
      </c>
      <c r="B627" s="43">
        <f aca="true" t="shared" si="65" ref="B627:B658">B626+B770</f>
        <v>754296</v>
      </c>
      <c r="C627" s="43">
        <f aca="true" t="shared" si="66" ref="C627:C658">C626+C770</f>
        <v>111779</v>
      </c>
      <c r="D627" s="43">
        <f aca="true" t="shared" si="67" ref="D627:D658">D626+D770</f>
        <v>388222</v>
      </c>
      <c r="E627" s="15">
        <f t="shared" si="61"/>
        <v>1254297</v>
      </c>
      <c r="F627" s="16">
        <v>40787</v>
      </c>
      <c r="G627" s="20">
        <f t="shared" si="64"/>
        <v>0.6013695320964652</v>
      </c>
      <c r="H627" s="21">
        <f t="shared" si="64"/>
        <v>0.08911685190987462</v>
      </c>
      <c r="I627" s="21">
        <f t="shared" si="64"/>
        <v>0.3095136159936602</v>
      </c>
      <c r="J627" s="22">
        <f t="shared" si="62"/>
        <v>1</v>
      </c>
    </row>
    <row r="628" spans="1:10" s="2" customFormat="1" ht="11.25" customHeight="1" hidden="1" outlineLevel="5">
      <c r="A628" s="16">
        <v>40817</v>
      </c>
      <c r="B628" s="43">
        <f t="shared" si="65"/>
        <v>762416</v>
      </c>
      <c r="C628" s="43">
        <f t="shared" si="66"/>
        <v>113696</v>
      </c>
      <c r="D628" s="43">
        <f t="shared" si="67"/>
        <v>392650</v>
      </c>
      <c r="E628" s="15">
        <f t="shared" si="61"/>
        <v>1268762</v>
      </c>
      <c r="F628" s="16">
        <v>40817</v>
      </c>
      <c r="G628" s="20">
        <f t="shared" si="64"/>
        <v>0.6009133312630738</v>
      </c>
      <c r="H628" s="21">
        <f t="shared" si="64"/>
        <v>0.08961176327790397</v>
      </c>
      <c r="I628" s="21">
        <f t="shared" si="64"/>
        <v>0.3094749054590223</v>
      </c>
      <c r="J628" s="22">
        <f t="shared" si="62"/>
        <v>1</v>
      </c>
    </row>
    <row r="629" spans="1:10" s="2" customFormat="1" ht="11.25" customHeight="1" hidden="1" outlineLevel="5">
      <c r="A629" s="16">
        <v>40848</v>
      </c>
      <c r="B629" s="43">
        <f t="shared" si="65"/>
        <v>769613</v>
      </c>
      <c r="C629" s="43">
        <f t="shared" si="66"/>
        <v>115282</v>
      </c>
      <c r="D629" s="43">
        <f t="shared" si="67"/>
        <v>396465</v>
      </c>
      <c r="E629" s="15">
        <f t="shared" si="61"/>
        <v>1281360</v>
      </c>
      <c r="F629" s="16">
        <v>40848</v>
      </c>
      <c r="G629" s="20">
        <f t="shared" si="64"/>
        <v>0.6006219953799089</v>
      </c>
      <c r="H629" s="21">
        <f t="shared" si="64"/>
        <v>0.08996847099956297</v>
      </c>
      <c r="I629" s="21">
        <f t="shared" si="64"/>
        <v>0.3094095336205282</v>
      </c>
      <c r="J629" s="22">
        <f t="shared" si="62"/>
        <v>1</v>
      </c>
    </row>
    <row r="630" spans="1:10" s="2" customFormat="1" ht="11.25" customHeight="1" hidden="1" outlineLevel="5">
      <c r="A630" s="24">
        <v>40878</v>
      </c>
      <c r="B630" s="45">
        <f t="shared" si="65"/>
        <v>775489</v>
      </c>
      <c r="C630" s="45">
        <f t="shared" si="66"/>
        <v>116554</v>
      </c>
      <c r="D630" s="45">
        <f t="shared" si="67"/>
        <v>399553</v>
      </c>
      <c r="E630" s="28">
        <f t="shared" si="61"/>
        <v>1291596</v>
      </c>
      <c r="F630" s="24">
        <v>40878</v>
      </c>
      <c r="G630" s="29">
        <f t="shared" si="64"/>
        <v>0.6004114289607586</v>
      </c>
      <c r="H630" s="30">
        <f t="shared" si="64"/>
        <v>0.09024029185596734</v>
      </c>
      <c r="I630" s="30">
        <f t="shared" si="64"/>
        <v>0.309348279183274</v>
      </c>
      <c r="J630" s="31">
        <f t="shared" si="62"/>
        <v>1</v>
      </c>
    </row>
    <row r="631" spans="1:10" s="2" customFormat="1" ht="11.25" customHeight="1" hidden="1" outlineLevel="4" collapsed="1">
      <c r="A631" s="16">
        <v>40909</v>
      </c>
      <c r="B631" s="43">
        <f t="shared" si="65"/>
        <v>782644</v>
      </c>
      <c r="C631" s="43">
        <f t="shared" si="66"/>
        <v>118084</v>
      </c>
      <c r="D631" s="43">
        <f t="shared" si="67"/>
        <v>403327</v>
      </c>
      <c r="E631" s="15">
        <f t="shared" si="61"/>
        <v>1304055</v>
      </c>
      <c r="F631" s="16">
        <v>40909</v>
      </c>
      <c r="G631" s="20">
        <f t="shared" si="64"/>
        <v>0.6001618029914383</v>
      </c>
      <c r="H631" s="21">
        <f t="shared" si="64"/>
        <v>0.0905513954549463</v>
      </c>
      <c r="I631" s="21">
        <f t="shared" si="64"/>
        <v>0.30928680155361543</v>
      </c>
      <c r="J631" s="22">
        <f t="shared" si="62"/>
        <v>1</v>
      </c>
    </row>
    <row r="632" spans="1:10" s="2" customFormat="1" ht="11.25" customHeight="1" hidden="1" outlineLevel="5">
      <c r="A632" s="16">
        <v>40940</v>
      </c>
      <c r="B632" s="43">
        <f t="shared" si="65"/>
        <v>789063</v>
      </c>
      <c r="C632" s="43">
        <f t="shared" si="66"/>
        <v>119530</v>
      </c>
      <c r="D632" s="43">
        <f t="shared" si="67"/>
        <v>406545</v>
      </c>
      <c r="E632" s="15">
        <f t="shared" si="61"/>
        <v>1315138</v>
      </c>
      <c r="F632" s="16">
        <v>40940</v>
      </c>
      <c r="G632" s="20">
        <f t="shared" si="64"/>
        <v>0.5999849445457435</v>
      </c>
      <c r="H632" s="21">
        <f t="shared" si="64"/>
        <v>0.09088780036771807</v>
      </c>
      <c r="I632" s="21">
        <f t="shared" si="64"/>
        <v>0.30912725508653843</v>
      </c>
      <c r="J632" s="22">
        <f t="shared" si="62"/>
        <v>1</v>
      </c>
    </row>
    <row r="633" spans="1:10" s="2" customFormat="1" ht="11.25" customHeight="1" hidden="1" outlineLevel="5">
      <c r="A633" s="16">
        <v>40969</v>
      </c>
      <c r="B633" s="43">
        <f t="shared" si="65"/>
        <v>796322</v>
      </c>
      <c r="C633" s="43">
        <f t="shared" si="66"/>
        <v>121126</v>
      </c>
      <c r="D633" s="43">
        <f t="shared" si="67"/>
        <v>410509</v>
      </c>
      <c r="E633" s="15">
        <f t="shared" si="61"/>
        <v>1327957</v>
      </c>
      <c r="F633" s="16">
        <v>40969</v>
      </c>
      <c r="G633" s="20">
        <f t="shared" si="64"/>
        <v>0.5996594769258342</v>
      </c>
      <c r="H633" s="21">
        <f t="shared" si="64"/>
        <v>0.09121229075941464</v>
      </c>
      <c r="I633" s="21">
        <f t="shared" si="64"/>
        <v>0.3091282323147512</v>
      </c>
      <c r="J633" s="22">
        <f t="shared" si="62"/>
        <v>1</v>
      </c>
    </row>
    <row r="634" spans="1:10" s="2" customFormat="1" ht="11.25" customHeight="1" hidden="1" outlineLevel="5">
      <c r="A634" s="16">
        <v>41000</v>
      </c>
      <c r="B634" s="43">
        <f t="shared" si="65"/>
        <v>802845</v>
      </c>
      <c r="C634" s="43">
        <f t="shared" si="66"/>
        <v>122487</v>
      </c>
      <c r="D634" s="43">
        <f t="shared" si="67"/>
        <v>414172</v>
      </c>
      <c r="E634" s="15">
        <f t="shared" si="61"/>
        <v>1339504</v>
      </c>
      <c r="F634" s="16">
        <v>41000</v>
      </c>
      <c r="G634" s="20">
        <f t="shared" si="64"/>
        <v>0.5993599123257564</v>
      </c>
      <c r="H634" s="21">
        <f t="shared" si="64"/>
        <v>0.09144205616407267</v>
      </c>
      <c r="I634" s="21">
        <f t="shared" si="64"/>
        <v>0.30919803151017095</v>
      </c>
      <c r="J634" s="22">
        <f t="shared" si="62"/>
        <v>1</v>
      </c>
    </row>
    <row r="635" spans="1:10" s="2" customFormat="1" ht="11.25" customHeight="1" hidden="1" outlineLevel="5">
      <c r="A635" s="16">
        <v>41030</v>
      </c>
      <c r="B635" s="43">
        <f t="shared" si="65"/>
        <v>809522</v>
      </c>
      <c r="C635" s="43">
        <f t="shared" si="66"/>
        <v>123876</v>
      </c>
      <c r="D635" s="43">
        <f t="shared" si="67"/>
        <v>417915</v>
      </c>
      <c r="E635" s="15">
        <f t="shared" si="61"/>
        <v>1351313</v>
      </c>
      <c r="F635" s="16">
        <v>41030</v>
      </c>
      <c r="G635" s="20">
        <f t="shared" si="64"/>
        <v>0.5990632814159266</v>
      </c>
      <c r="H635" s="21">
        <f t="shared" si="64"/>
        <v>0.09167084161848513</v>
      </c>
      <c r="I635" s="21">
        <f t="shared" si="64"/>
        <v>0.30926587696558827</v>
      </c>
      <c r="J635" s="22">
        <f t="shared" si="62"/>
        <v>1</v>
      </c>
    </row>
    <row r="636" spans="1:10" s="2" customFormat="1" ht="11.25" customHeight="1" hidden="1" outlineLevel="5">
      <c r="A636" s="16">
        <v>41061</v>
      </c>
      <c r="B636" s="43">
        <f t="shared" si="65"/>
        <v>816668</v>
      </c>
      <c r="C636" s="43">
        <f t="shared" si="66"/>
        <v>125272</v>
      </c>
      <c r="D636" s="43">
        <f t="shared" si="67"/>
        <v>421917</v>
      </c>
      <c r="E636" s="15">
        <f t="shared" si="61"/>
        <v>1363857</v>
      </c>
      <c r="F636" s="16">
        <v>41061</v>
      </c>
      <c r="G636" s="20">
        <f t="shared" si="64"/>
        <v>0.5987929819621852</v>
      </c>
      <c r="H636" s="21">
        <f t="shared" si="64"/>
        <v>0.09185127179755649</v>
      </c>
      <c r="I636" s="21">
        <f t="shared" si="64"/>
        <v>0.3093557462402583</v>
      </c>
      <c r="J636" s="22">
        <f t="shared" si="62"/>
        <v>1</v>
      </c>
    </row>
    <row r="637" spans="1:10" s="2" customFormat="1" ht="11.25" customHeight="1" hidden="1" outlineLevel="5">
      <c r="A637" s="16">
        <v>41091</v>
      </c>
      <c r="B637" s="43">
        <f t="shared" si="65"/>
        <v>822751</v>
      </c>
      <c r="C637" s="43">
        <f t="shared" si="66"/>
        <v>126513</v>
      </c>
      <c r="D637" s="43">
        <f t="shared" si="67"/>
        <v>425526</v>
      </c>
      <c r="E637" s="15">
        <f t="shared" si="61"/>
        <v>1374790</v>
      </c>
      <c r="F637" s="16">
        <v>41091</v>
      </c>
      <c r="G637" s="20">
        <f t="shared" si="64"/>
        <v>0.5984557641530707</v>
      </c>
      <c r="H637" s="21">
        <f t="shared" si="64"/>
        <v>0.09202350904501778</v>
      </c>
      <c r="I637" s="21">
        <f t="shared" si="64"/>
        <v>0.30952072680191156</v>
      </c>
      <c r="J637" s="22">
        <f t="shared" si="62"/>
        <v>1</v>
      </c>
    </row>
    <row r="638" spans="1:10" s="2" customFormat="1" ht="11.25" customHeight="1" hidden="1" outlineLevel="5">
      <c r="A638" s="16">
        <v>41122</v>
      </c>
      <c r="B638" s="43">
        <f t="shared" si="65"/>
        <v>830212</v>
      </c>
      <c r="C638" s="43">
        <f t="shared" si="66"/>
        <v>128294</v>
      </c>
      <c r="D638" s="43">
        <f t="shared" si="67"/>
        <v>429958</v>
      </c>
      <c r="E638" s="15">
        <f t="shared" si="61"/>
        <v>1388464</v>
      </c>
      <c r="F638" s="16">
        <v>41122</v>
      </c>
      <c r="G638" s="20">
        <f t="shared" si="64"/>
        <v>0.5979355604466519</v>
      </c>
      <c r="H638" s="21">
        <f t="shared" si="64"/>
        <v>0.09239994699178372</v>
      </c>
      <c r="I638" s="21">
        <f t="shared" si="64"/>
        <v>0.3096644925615644</v>
      </c>
      <c r="J638" s="22">
        <f t="shared" si="62"/>
        <v>1</v>
      </c>
    </row>
    <row r="639" spans="1:10" s="2" customFormat="1" ht="11.25" customHeight="1" hidden="1" outlineLevel="5">
      <c r="A639" s="16">
        <v>41153</v>
      </c>
      <c r="B639" s="43">
        <f t="shared" si="65"/>
        <v>838520</v>
      </c>
      <c r="C639" s="43">
        <f t="shared" si="66"/>
        <v>130097</v>
      </c>
      <c r="D639" s="43">
        <f t="shared" si="67"/>
        <v>434443</v>
      </c>
      <c r="E639" s="15">
        <f t="shared" si="61"/>
        <v>1403060</v>
      </c>
      <c r="F639" s="16">
        <v>41153</v>
      </c>
      <c r="G639" s="20">
        <f t="shared" si="64"/>
        <v>0.5976365943010278</v>
      </c>
      <c r="H639" s="21">
        <f t="shared" si="64"/>
        <v>0.09272376092255499</v>
      </c>
      <c r="I639" s="21">
        <f t="shared" si="64"/>
        <v>0.30963964477641726</v>
      </c>
      <c r="J639" s="22">
        <f t="shared" si="62"/>
        <v>1</v>
      </c>
    </row>
    <row r="640" spans="1:10" s="2" customFormat="1" ht="11.25" customHeight="1" hidden="1" outlineLevel="5">
      <c r="A640" s="16">
        <v>41183</v>
      </c>
      <c r="B640" s="43">
        <f t="shared" si="65"/>
        <v>846986</v>
      </c>
      <c r="C640" s="43">
        <f t="shared" si="66"/>
        <v>132033</v>
      </c>
      <c r="D640" s="43">
        <f t="shared" si="67"/>
        <v>438862</v>
      </c>
      <c r="E640" s="15">
        <f t="shared" si="61"/>
        <v>1417881</v>
      </c>
      <c r="F640" s="16">
        <v>41183</v>
      </c>
      <c r="G640" s="20">
        <f t="shared" si="64"/>
        <v>0.5973604272855056</v>
      </c>
      <c r="H640" s="21">
        <f t="shared" si="64"/>
        <v>0.09311994448053115</v>
      </c>
      <c r="I640" s="21">
        <f t="shared" si="64"/>
        <v>0.30951962823396323</v>
      </c>
      <c r="J640" s="22">
        <f t="shared" si="62"/>
        <v>1</v>
      </c>
    </row>
    <row r="641" spans="1:10" s="2" customFormat="1" ht="11.25" customHeight="1" hidden="1" outlineLevel="5">
      <c r="A641" s="16">
        <v>41214</v>
      </c>
      <c r="B641" s="43">
        <f t="shared" si="65"/>
        <v>853961</v>
      </c>
      <c r="C641" s="43">
        <f t="shared" si="66"/>
        <v>133514</v>
      </c>
      <c r="D641" s="43">
        <f t="shared" si="67"/>
        <v>442471</v>
      </c>
      <c r="E641" s="15">
        <f t="shared" si="61"/>
        <v>1429946</v>
      </c>
      <c r="F641" s="16">
        <v>41214</v>
      </c>
      <c r="G641" s="20">
        <f t="shared" si="64"/>
        <v>0.597198076011262</v>
      </c>
      <c r="H641" s="21">
        <f t="shared" si="64"/>
        <v>0.09336995942504123</v>
      </c>
      <c r="I641" s="21">
        <f t="shared" si="64"/>
        <v>0.3094319645636968</v>
      </c>
      <c r="J641" s="22">
        <f t="shared" si="62"/>
        <v>1</v>
      </c>
    </row>
    <row r="642" spans="1:10" s="2" customFormat="1" ht="11.25" customHeight="1" hidden="1" outlineLevel="5">
      <c r="A642" s="24">
        <v>41244</v>
      </c>
      <c r="B642" s="45">
        <f t="shared" si="65"/>
        <v>860109</v>
      </c>
      <c r="C642" s="45">
        <f t="shared" si="66"/>
        <v>134821</v>
      </c>
      <c r="D642" s="45">
        <f t="shared" si="67"/>
        <v>445414</v>
      </c>
      <c r="E642" s="28">
        <f t="shared" si="61"/>
        <v>1440344</v>
      </c>
      <c r="F642" s="24">
        <v>41244</v>
      </c>
      <c r="G642" s="29">
        <f t="shared" si="64"/>
        <v>0.5971552629094161</v>
      </c>
      <c r="H642" s="30">
        <f t="shared" si="64"/>
        <v>0.09360333364807297</v>
      </c>
      <c r="I642" s="30">
        <f t="shared" si="64"/>
        <v>0.30924140344251094</v>
      </c>
      <c r="J642" s="31">
        <f t="shared" si="62"/>
        <v>1</v>
      </c>
    </row>
    <row r="643" spans="1:10" s="2" customFormat="1" ht="11.25" customHeight="1" hidden="1" outlineLevel="4" collapsed="1">
      <c r="A643" s="16">
        <v>41275</v>
      </c>
      <c r="B643" s="43">
        <f t="shared" si="65"/>
        <v>866437</v>
      </c>
      <c r="C643" s="43">
        <f t="shared" si="66"/>
        <v>136067</v>
      </c>
      <c r="D643" s="43">
        <f t="shared" si="67"/>
        <v>448496</v>
      </c>
      <c r="E643" s="15">
        <f t="shared" si="61"/>
        <v>1451000</v>
      </c>
      <c r="F643" s="16">
        <v>41275</v>
      </c>
      <c r="G643" s="20">
        <f t="shared" si="64"/>
        <v>0.5971309441764301</v>
      </c>
      <c r="H643" s="21">
        <f t="shared" si="64"/>
        <v>0.09377463818056513</v>
      </c>
      <c r="I643" s="21">
        <f t="shared" si="64"/>
        <v>0.3090944176430048</v>
      </c>
      <c r="J643" s="22">
        <f t="shared" si="62"/>
        <v>1</v>
      </c>
    </row>
    <row r="644" spans="1:10" s="2" customFormat="1" ht="11.25" customHeight="1" hidden="1" outlineLevel="5">
      <c r="A644" s="16">
        <v>41306</v>
      </c>
      <c r="B644" s="43">
        <f t="shared" si="65"/>
        <v>872074</v>
      </c>
      <c r="C644" s="43">
        <f t="shared" si="66"/>
        <v>137241</v>
      </c>
      <c r="D644" s="43">
        <f t="shared" si="67"/>
        <v>451193</v>
      </c>
      <c r="E644" s="15">
        <f t="shared" si="61"/>
        <v>1460508</v>
      </c>
      <c r="F644" s="16">
        <v>41306</v>
      </c>
      <c r="G644" s="20">
        <f t="shared" si="64"/>
        <v>0.5971031997085945</v>
      </c>
      <c r="H644" s="21">
        <f t="shared" si="64"/>
        <v>0.09396798922018915</v>
      </c>
      <c r="I644" s="21">
        <f t="shared" si="64"/>
        <v>0.30892881107121634</v>
      </c>
      <c r="J644" s="22">
        <f t="shared" si="62"/>
        <v>1</v>
      </c>
    </row>
    <row r="645" spans="1:10" s="2" customFormat="1" ht="11.25" customHeight="1" hidden="1" outlineLevel="5">
      <c r="A645" s="16">
        <v>41334</v>
      </c>
      <c r="B645" s="43">
        <f t="shared" si="65"/>
        <v>878549</v>
      </c>
      <c r="C645" s="43">
        <f t="shared" si="66"/>
        <v>138558</v>
      </c>
      <c r="D645" s="43">
        <f t="shared" si="67"/>
        <v>454340</v>
      </c>
      <c r="E645" s="15">
        <f t="shared" si="61"/>
        <v>1471447</v>
      </c>
      <c r="F645" s="16">
        <v>41334</v>
      </c>
      <c r="G645" s="20">
        <f t="shared" si="64"/>
        <v>0.597064658122243</v>
      </c>
      <c r="H645" s="21">
        <f t="shared" si="64"/>
        <v>0.09416445172676964</v>
      </c>
      <c r="I645" s="21">
        <f t="shared" si="64"/>
        <v>0.3087708901509874</v>
      </c>
      <c r="J645" s="22">
        <f t="shared" si="62"/>
        <v>1</v>
      </c>
    </row>
    <row r="646" spans="1:10" s="2" customFormat="1" ht="11.25" customHeight="1" hidden="1" outlineLevel="5">
      <c r="A646" s="16">
        <v>41365</v>
      </c>
      <c r="B646" s="43">
        <f t="shared" si="65"/>
        <v>885193</v>
      </c>
      <c r="C646" s="43">
        <f t="shared" si="66"/>
        <v>139767</v>
      </c>
      <c r="D646" s="43">
        <f t="shared" si="67"/>
        <v>457838</v>
      </c>
      <c r="E646" s="15">
        <f t="shared" si="61"/>
        <v>1482798</v>
      </c>
      <c r="F646" s="16">
        <v>41365</v>
      </c>
      <c r="G646" s="20">
        <f t="shared" si="64"/>
        <v>0.5969747733676468</v>
      </c>
      <c r="H646" s="21">
        <f t="shared" si="64"/>
        <v>0.09425896177361988</v>
      </c>
      <c r="I646" s="21">
        <f t="shared" si="64"/>
        <v>0.30876626485873326</v>
      </c>
      <c r="J646" s="22">
        <f t="shared" si="62"/>
        <v>1</v>
      </c>
    </row>
    <row r="647" spans="1:10" s="2" customFormat="1" ht="11.25" customHeight="1" hidden="1" outlineLevel="5">
      <c r="A647" s="16">
        <v>41395</v>
      </c>
      <c r="B647" s="43">
        <f t="shared" si="65"/>
        <v>891692</v>
      </c>
      <c r="C647" s="43">
        <f t="shared" si="66"/>
        <v>141081</v>
      </c>
      <c r="D647" s="43">
        <f t="shared" si="67"/>
        <v>461310</v>
      </c>
      <c r="E647" s="15">
        <f t="shared" si="61"/>
        <v>1494083</v>
      </c>
      <c r="F647" s="16">
        <v>41395</v>
      </c>
      <c r="G647" s="20">
        <f t="shared" si="64"/>
        <v>0.5968155718256616</v>
      </c>
      <c r="H647" s="21">
        <f t="shared" si="64"/>
        <v>0.09442648099201985</v>
      </c>
      <c r="I647" s="21">
        <f t="shared" si="64"/>
        <v>0.3087579471823185</v>
      </c>
      <c r="J647" s="22">
        <f t="shared" si="62"/>
        <v>1</v>
      </c>
    </row>
    <row r="648" spans="1:10" s="2" customFormat="1" ht="11.25" customHeight="1" hidden="1" outlineLevel="5">
      <c r="A648" s="16">
        <v>41426</v>
      </c>
      <c r="B648" s="43">
        <f t="shared" si="65"/>
        <v>897932</v>
      </c>
      <c r="C648" s="43">
        <f t="shared" si="66"/>
        <v>142312</v>
      </c>
      <c r="D648" s="43">
        <f t="shared" si="67"/>
        <v>464679</v>
      </c>
      <c r="E648" s="15">
        <f t="shared" si="61"/>
        <v>1504923</v>
      </c>
      <c r="F648" s="16">
        <v>41426</v>
      </c>
      <c r="G648" s="20">
        <f aca="true" t="shared" si="68" ref="G648:J650">B648/$E648</f>
        <v>0.5966630850880743</v>
      </c>
      <c r="H648" s="21">
        <f t="shared" si="68"/>
        <v>0.09456430661236488</v>
      </c>
      <c r="I648" s="21">
        <f t="shared" si="68"/>
        <v>0.3087726082995608</v>
      </c>
      <c r="J648" s="22">
        <f t="shared" si="68"/>
        <v>1</v>
      </c>
    </row>
    <row r="649" spans="1:10" s="2" customFormat="1" ht="11.25" customHeight="1" hidden="1" outlineLevel="5">
      <c r="A649" s="16">
        <v>41456</v>
      </c>
      <c r="B649" s="43">
        <f t="shared" si="65"/>
        <v>904445</v>
      </c>
      <c r="C649" s="43">
        <f t="shared" si="66"/>
        <v>143555</v>
      </c>
      <c r="D649" s="43">
        <f t="shared" si="67"/>
        <v>468218</v>
      </c>
      <c r="E649" s="15">
        <f t="shared" si="61"/>
        <v>1516218</v>
      </c>
      <c r="F649" s="16">
        <v>41456</v>
      </c>
      <c r="G649" s="20">
        <f t="shared" si="68"/>
        <v>0.596513825848262</v>
      </c>
      <c r="H649" s="21">
        <f t="shared" si="68"/>
        <v>0.09467965688311311</v>
      </c>
      <c r="I649" s="21">
        <f t="shared" si="68"/>
        <v>0.30880651726862496</v>
      </c>
      <c r="J649" s="131">
        <f t="shared" si="68"/>
        <v>1</v>
      </c>
    </row>
    <row r="650" spans="1:10" s="2" customFormat="1" ht="11.25" customHeight="1" hidden="1" outlineLevel="5">
      <c r="A650" s="16">
        <v>41487</v>
      </c>
      <c r="B650" s="43">
        <f t="shared" si="65"/>
        <v>912442</v>
      </c>
      <c r="C650" s="43">
        <f t="shared" si="66"/>
        <v>144859</v>
      </c>
      <c r="D650" s="43">
        <f t="shared" si="67"/>
        <v>471934</v>
      </c>
      <c r="E650" s="15">
        <f t="shared" si="61"/>
        <v>1529235</v>
      </c>
      <c r="F650" s="16">
        <v>41487</v>
      </c>
      <c r="G650" s="20">
        <f t="shared" si="68"/>
        <v>0.5966656530879819</v>
      </c>
      <c r="H650" s="21">
        <f t="shared" si="68"/>
        <v>0.09472644819141597</v>
      </c>
      <c r="I650" s="21">
        <f t="shared" si="68"/>
        <v>0.3086078987206021</v>
      </c>
      <c r="J650" s="131">
        <f t="shared" si="68"/>
        <v>1</v>
      </c>
    </row>
    <row r="651" spans="1:10" s="2" customFormat="1" ht="11.25" customHeight="1" hidden="1" outlineLevel="5">
      <c r="A651" s="16">
        <v>41518</v>
      </c>
      <c r="B651" s="43">
        <f t="shared" si="65"/>
        <v>922597</v>
      </c>
      <c r="C651" s="43">
        <f t="shared" si="66"/>
        <v>146666</v>
      </c>
      <c r="D651" s="43">
        <f t="shared" si="67"/>
        <v>476197</v>
      </c>
      <c r="E651" s="15">
        <f t="shared" si="61"/>
        <v>1545460</v>
      </c>
      <c r="F651" s="16">
        <v>41518</v>
      </c>
      <c r="G651" s="20">
        <f>B651/$E651</f>
        <v>0.5969724224502737</v>
      </c>
      <c r="H651" s="21">
        <f>C651/$E651</f>
        <v>0.09490119446637248</v>
      </c>
      <c r="I651" s="21">
        <f>D651/$E651</f>
        <v>0.3081263830833538</v>
      </c>
      <c r="J651" s="131">
        <f>E651/$E651</f>
        <v>1</v>
      </c>
    </row>
    <row r="652" spans="1:10" s="2" customFormat="1" ht="11.25" customHeight="1" hidden="1" outlineLevel="5">
      <c r="A652" s="16">
        <v>41548</v>
      </c>
      <c r="B652" s="43">
        <f t="shared" si="65"/>
        <v>933793</v>
      </c>
      <c r="C652" s="43">
        <f t="shared" si="66"/>
        <v>148492</v>
      </c>
      <c r="D652" s="43">
        <f t="shared" si="67"/>
        <v>480414</v>
      </c>
      <c r="E652" s="15">
        <f t="shared" si="61"/>
        <v>1562699</v>
      </c>
      <c r="F652" s="16">
        <v>41548</v>
      </c>
      <c r="G652" s="20">
        <f aca="true" t="shared" si="69" ref="G652:J662">B652/$E652</f>
        <v>0.5975514158516771</v>
      </c>
      <c r="H652" s="21">
        <f t="shared" si="69"/>
        <v>0.09502277789900679</v>
      </c>
      <c r="I652" s="21">
        <f t="shared" si="69"/>
        <v>0.3074258062493161</v>
      </c>
      <c r="J652" s="131">
        <f t="shared" si="69"/>
        <v>1</v>
      </c>
    </row>
    <row r="653" spans="1:10" s="2" customFormat="1" ht="11.25" customHeight="1" hidden="1" outlineLevel="5">
      <c r="A653" s="16">
        <v>41579</v>
      </c>
      <c r="B653" s="43">
        <f t="shared" si="65"/>
        <v>942049</v>
      </c>
      <c r="C653" s="43">
        <f t="shared" si="66"/>
        <v>149792</v>
      </c>
      <c r="D653" s="43">
        <f t="shared" si="67"/>
        <v>483501</v>
      </c>
      <c r="E653" s="15">
        <f t="shared" si="61"/>
        <v>1575342</v>
      </c>
      <c r="F653" s="16">
        <v>41579</v>
      </c>
      <c r="G653" s="20">
        <f t="shared" si="69"/>
        <v>0.5979964985380952</v>
      </c>
      <c r="H653" s="21">
        <f t="shared" si="69"/>
        <v>0.0950853846339398</v>
      </c>
      <c r="I653" s="21">
        <f t="shared" si="69"/>
        <v>0.306918116827965</v>
      </c>
      <c r="J653" s="131">
        <f t="shared" si="69"/>
        <v>1</v>
      </c>
    </row>
    <row r="654" spans="1:10" s="2" customFormat="1" ht="11.25" customHeight="1" hidden="1" outlineLevel="5">
      <c r="A654" s="24">
        <v>41609</v>
      </c>
      <c r="B654" s="45">
        <f t="shared" si="65"/>
        <v>950839</v>
      </c>
      <c r="C654" s="45">
        <f t="shared" si="66"/>
        <v>151320</v>
      </c>
      <c r="D654" s="45">
        <f t="shared" si="67"/>
        <v>486825</v>
      </c>
      <c r="E654" s="28">
        <f t="shared" si="61"/>
        <v>1588984</v>
      </c>
      <c r="F654" s="24">
        <v>41609</v>
      </c>
      <c r="G654" s="29">
        <f t="shared" si="69"/>
        <v>0.5983943198924596</v>
      </c>
      <c r="H654" s="30">
        <f t="shared" si="69"/>
        <v>0.09523066311555056</v>
      </c>
      <c r="I654" s="30">
        <f t="shared" si="69"/>
        <v>0.3063750169919898</v>
      </c>
      <c r="J654" s="132">
        <f t="shared" si="69"/>
        <v>1</v>
      </c>
    </row>
    <row r="655" spans="1:10" s="2" customFormat="1" ht="11.25" customHeight="1" hidden="1" outlineLevel="4" collapsed="1">
      <c r="A655" s="16">
        <v>41640</v>
      </c>
      <c r="B655" s="43">
        <f t="shared" si="65"/>
        <v>957733</v>
      </c>
      <c r="C655" s="43">
        <f t="shared" si="66"/>
        <v>152610</v>
      </c>
      <c r="D655" s="43">
        <f t="shared" si="67"/>
        <v>489846</v>
      </c>
      <c r="E655" s="15">
        <f t="shared" si="61"/>
        <v>1600189</v>
      </c>
      <c r="F655" s="16">
        <v>41640</v>
      </c>
      <c r="G655" s="20">
        <f t="shared" si="69"/>
        <v>0.5985124257197119</v>
      </c>
      <c r="H655" s="21">
        <f t="shared" si="69"/>
        <v>0.09536998442059032</v>
      </c>
      <c r="I655" s="21">
        <f t="shared" si="69"/>
        <v>0.30611758985969784</v>
      </c>
      <c r="J655" s="131">
        <f t="shared" si="69"/>
        <v>1</v>
      </c>
    </row>
    <row r="656" spans="1:10" s="2" customFormat="1" ht="11.25" customHeight="1" hidden="1" outlineLevel="5">
      <c r="A656" s="16">
        <v>41671</v>
      </c>
      <c r="B656" s="43">
        <f t="shared" si="65"/>
        <v>963853</v>
      </c>
      <c r="C656" s="43">
        <f t="shared" si="66"/>
        <v>153890</v>
      </c>
      <c r="D656" s="43">
        <f t="shared" si="67"/>
        <v>492434</v>
      </c>
      <c r="E656" s="15">
        <f t="shared" si="61"/>
        <v>1610177</v>
      </c>
      <c r="F656" s="16">
        <v>41671</v>
      </c>
      <c r="G656" s="20">
        <f t="shared" si="69"/>
        <v>0.5986006507359128</v>
      </c>
      <c r="H656" s="21">
        <f t="shared" si="69"/>
        <v>0.09557334380009154</v>
      </c>
      <c r="I656" s="21">
        <f t="shared" si="69"/>
        <v>0.3058260054639956</v>
      </c>
      <c r="J656" s="131">
        <f t="shared" si="69"/>
        <v>1</v>
      </c>
    </row>
    <row r="657" spans="1:10" s="2" customFormat="1" ht="11.25" customHeight="1" hidden="1" outlineLevel="5">
      <c r="A657" s="16">
        <v>41699</v>
      </c>
      <c r="B657" s="43">
        <f t="shared" si="65"/>
        <v>970699</v>
      </c>
      <c r="C657" s="43">
        <f t="shared" si="66"/>
        <v>155359</v>
      </c>
      <c r="D657" s="43">
        <f t="shared" si="67"/>
        <v>495526</v>
      </c>
      <c r="E657" s="15">
        <f t="shared" si="61"/>
        <v>1621584</v>
      </c>
      <c r="F657" s="16">
        <v>41699</v>
      </c>
      <c r="G657" s="20">
        <f t="shared" si="69"/>
        <v>0.59861160445589</v>
      </c>
      <c r="H657" s="21">
        <f t="shared" si="69"/>
        <v>0.09580693938766047</v>
      </c>
      <c r="I657" s="21">
        <f t="shared" si="69"/>
        <v>0.3055814561564495</v>
      </c>
      <c r="J657" s="131">
        <f t="shared" si="69"/>
        <v>1</v>
      </c>
    </row>
    <row r="658" spans="1:10" s="2" customFormat="1" ht="11.25" customHeight="1" hidden="1" outlineLevel="5">
      <c r="A658" s="16">
        <v>41730</v>
      </c>
      <c r="B658" s="43">
        <f t="shared" si="65"/>
        <v>977232</v>
      </c>
      <c r="C658" s="43">
        <f t="shared" si="66"/>
        <v>156571</v>
      </c>
      <c r="D658" s="43">
        <f t="shared" si="67"/>
        <v>498417</v>
      </c>
      <c r="E658" s="15">
        <f t="shared" si="61"/>
        <v>1632220</v>
      </c>
      <c r="F658" s="16">
        <v>41730</v>
      </c>
      <c r="G658" s="20">
        <f t="shared" si="69"/>
        <v>0.5987134087316661</v>
      </c>
      <c r="H658" s="21">
        <f t="shared" si="69"/>
        <v>0.09592518165443384</v>
      </c>
      <c r="I658" s="21">
        <f t="shared" si="69"/>
        <v>0.30536140961390007</v>
      </c>
      <c r="J658" s="131">
        <f t="shared" si="69"/>
        <v>1</v>
      </c>
    </row>
    <row r="659" spans="1:10" s="2" customFormat="1" ht="11.25" customHeight="1" hidden="1" outlineLevel="5">
      <c r="A659" s="16">
        <v>41760</v>
      </c>
      <c r="B659" s="43">
        <f aca="true" t="shared" si="70" ref="B659:D666">B658+B802</f>
        <v>983620</v>
      </c>
      <c r="C659" s="43">
        <f t="shared" si="70"/>
        <v>157746</v>
      </c>
      <c r="D659" s="43">
        <f t="shared" si="70"/>
        <v>501249</v>
      </c>
      <c r="E659" s="15">
        <f aca="true" t="shared" si="71" ref="E659:E666">SUM(B659:D659)</f>
        <v>1642615</v>
      </c>
      <c r="F659" s="16">
        <v>41760</v>
      </c>
      <c r="G659" s="20">
        <f t="shared" si="69"/>
        <v>0.5988134772907833</v>
      </c>
      <c r="H659" s="21">
        <f t="shared" si="69"/>
        <v>0.09603345884458622</v>
      </c>
      <c r="I659" s="21">
        <f t="shared" si="69"/>
        <v>0.3051530638646305</v>
      </c>
      <c r="J659" s="131">
        <f t="shared" si="69"/>
        <v>1</v>
      </c>
    </row>
    <row r="660" spans="1:10" s="2" customFormat="1" ht="11.25" customHeight="1" hidden="1" outlineLevel="5">
      <c r="A660" s="16">
        <v>41791</v>
      </c>
      <c r="B660" s="43">
        <f t="shared" si="70"/>
        <v>990237</v>
      </c>
      <c r="C660" s="43">
        <f t="shared" si="70"/>
        <v>158897</v>
      </c>
      <c r="D660" s="43">
        <f t="shared" si="70"/>
        <v>504203</v>
      </c>
      <c r="E660" s="15">
        <f t="shared" si="71"/>
        <v>1653337</v>
      </c>
      <c r="F660" s="16">
        <v>41791</v>
      </c>
      <c r="G660" s="20">
        <f t="shared" si="69"/>
        <v>0.5989323410774694</v>
      </c>
      <c r="H660" s="21">
        <f t="shared" si="69"/>
        <v>0.09610684331143621</v>
      </c>
      <c r="I660" s="21">
        <f t="shared" si="69"/>
        <v>0.3049608156110944</v>
      </c>
      <c r="J660" s="131">
        <f t="shared" si="69"/>
        <v>1</v>
      </c>
    </row>
    <row r="661" spans="1:10" s="2" customFormat="1" ht="11.25" customHeight="1" hidden="1" outlineLevel="5">
      <c r="A661" s="16">
        <v>41821</v>
      </c>
      <c r="B661" s="43">
        <f t="shared" si="70"/>
        <v>996370</v>
      </c>
      <c r="C661" s="43">
        <f t="shared" si="70"/>
        <v>159925</v>
      </c>
      <c r="D661" s="43">
        <f t="shared" si="70"/>
        <v>507011</v>
      </c>
      <c r="E661" s="15">
        <f t="shared" si="71"/>
        <v>1663306</v>
      </c>
      <c r="F661" s="16">
        <v>41821</v>
      </c>
      <c r="G661" s="20">
        <f t="shared" si="69"/>
        <v>0.5990298838578109</v>
      </c>
      <c r="H661" s="21">
        <f t="shared" si="69"/>
        <v>0.09614887459072474</v>
      </c>
      <c r="I661" s="21">
        <f t="shared" si="69"/>
        <v>0.3048212415514644</v>
      </c>
      <c r="J661" s="131">
        <f t="shared" si="69"/>
        <v>1</v>
      </c>
    </row>
    <row r="662" spans="1:10" s="2" customFormat="1" ht="11.25" customHeight="1" hidden="1" outlineLevel="5">
      <c r="A662" s="16">
        <v>41852</v>
      </c>
      <c r="B662" s="43">
        <f t="shared" si="70"/>
        <v>1003024</v>
      </c>
      <c r="C662" s="43">
        <f t="shared" si="70"/>
        <v>160997</v>
      </c>
      <c r="D662" s="43">
        <f t="shared" si="70"/>
        <v>509905</v>
      </c>
      <c r="E662" s="15">
        <f t="shared" si="71"/>
        <v>1673926</v>
      </c>
      <c r="F662" s="16">
        <v>41852</v>
      </c>
      <c r="G662" s="20">
        <f t="shared" si="69"/>
        <v>0.5992045048586377</v>
      </c>
      <c r="H662" s="21">
        <f t="shared" si="69"/>
        <v>0.09617928152140537</v>
      </c>
      <c r="I662" s="21">
        <f t="shared" si="69"/>
        <v>0.3046162136199569</v>
      </c>
      <c r="J662" s="131">
        <f t="shared" si="69"/>
        <v>1</v>
      </c>
    </row>
    <row r="663" spans="1:10" s="2" customFormat="1" ht="11.25" customHeight="1" hidden="1" outlineLevel="5">
      <c r="A663" s="16">
        <v>41883</v>
      </c>
      <c r="B663" s="43">
        <f t="shared" si="70"/>
        <v>1009612</v>
      </c>
      <c r="C663" s="43">
        <f t="shared" si="70"/>
        <v>162334</v>
      </c>
      <c r="D663" s="43">
        <f t="shared" si="70"/>
        <v>512534</v>
      </c>
      <c r="E663" s="15">
        <f t="shared" si="71"/>
        <v>1684480</v>
      </c>
      <c r="F663" s="16">
        <v>41883</v>
      </c>
      <c r="G663" s="20">
        <f aca="true" t="shared" si="72" ref="G663:J666">B663/$E663</f>
        <v>0.5993612272036474</v>
      </c>
      <c r="H663" s="21">
        <f t="shared" si="72"/>
        <v>0.09637039323708206</v>
      </c>
      <c r="I663" s="21">
        <f t="shared" si="72"/>
        <v>0.3042683795592705</v>
      </c>
      <c r="J663" s="131">
        <f t="shared" si="72"/>
        <v>1</v>
      </c>
    </row>
    <row r="664" spans="1:10" s="2" customFormat="1" ht="11.25" customHeight="1" hidden="1" outlineLevel="5">
      <c r="A664" s="16">
        <v>41913</v>
      </c>
      <c r="B664" s="43">
        <f t="shared" si="70"/>
        <v>1017973</v>
      </c>
      <c r="C664" s="43">
        <f t="shared" si="70"/>
        <v>164184</v>
      </c>
      <c r="D664" s="43">
        <f t="shared" si="70"/>
        <v>516263</v>
      </c>
      <c r="E664" s="15">
        <f t="shared" si="71"/>
        <v>1698420</v>
      </c>
      <c r="F664" s="16">
        <v>41913</v>
      </c>
      <c r="G664" s="20">
        <f t="shared" si="72"/>
        <v>0.5993647036657599</v>
      </c>
      <c r="H664" s="21">
        <f t="shared" si="72"/>
        <v>0.09666866852721942</v>
      </c>
      <c r="I664" s="21">
        <f t="shared" si="72"/>
        <v>0.30396662780702066</v>
      </c>
      <c r="J664" s="131">
        <f t="shared" si="72"/>
        <v>1</v>
      </c>
    </row>
    <row r="665" spans="1:10" s="2" customFormat="1" ht="11.25" customHeight="1" hidden="1" outlineLevel="5">
      <c r="A665" s="16">
        <v>41944</v>
      </c>
      <c r="B665" s="43">
        <f t="shared" si="70"/>
        <v>1026274</v>
      </c>
      <c r="C665" s="43">
        <f t="shared" si="70"/>
        <v>165859</v>
      </c>
      <c r="D665" s="43">
        <f t="shared" si="70"/>
        <v>519721</v>
      </c>
      <c r="E665" s="15">
        <f t="shared" si="71"/>
        <v>1711854</v>
      </c>
      <c r="F665" s="16">
        <v>41944</v>
      </c>
      <c r="G665" s="20">
        <f t="shared" si="72"/>
        <v>0.5995102386067971</v>
      </c>
      <c r="H665" s="21">
        <f t="shared" si="72"/>
        <v>0.09688851969852569</v>
      </c>
      <c r="I665" s="21">
        <f t="shared" si="72"/>
        <v>0.3036012416946772</v>
      </c>
      <c r="J665" s="131">
        <f t="shared" si="72"/>
        <v>1</v>
      </c>
    </row>
    <row r="666" spans="1:10" s="2" customFormat="1" ht="11.25" customHeight="1" hidden="1" outlineLevel="5">
      <c r="A666" s="16">
        <v>41974</v>
      </c>
      <c r="B666" s="43">
        <f t="shared" si="70"/>
        <v>1031757</v>
      </c>
      <c r="C666" s="43">
        <f t="shared" si="70"/>
        <v>166996</v>
      </c>
      <c r="D666" s="43">
        <f t="shared" si="70"/>
        <v>521862</v>
      </c>
      <c r="E666" s="15">
        <f t="shared" si="71"/>
        <v>1720615</v>
      </c>
      <c r="F666" s="16">
        <v>41974</v>
      </c>
      <c r="G666" s="20">
        <f t="shared" si="72"/>
        <v>0.599644313225213</v>
      </c>
      <c r="H666" s="21">
        <f t="shared" si="72"/>
        <v>0.09705599451358962</v>
      </c>
      <c r="I666" s="21">
        <f t="shared" si="72"/>
        <v>0.3032996922611973</v>
      </c>
      <c r="J666" s="131">
        <f t="shared" si="72"/>
        <v>1</v>
      </c>
    </row>
    <row r="667" spans="1:10" s="2" customFormat="1" ht="11.25" customHeight="1" hidden="1" outlineLevel="4" collapsed="1">
      <c r="A667" s="16">
        <v>42005</v>
      </c>
      <c r="B667" s="43">
        <f aca="true" t="shared" si="73" ref="B667:B678">B666+B810</f>
        <v>1039071</v>
      </c>
      <c r="C667" s="43">
        <f aca="true" t="shared" si="74" ref="C667:C678">C666+C810</f>
        <v>168395</v>
      </c>
      <c r="D667" s="43">
        <f aca="true" t="shared" si="75" ref="D667:D678">D666+D810</f>
        <v>524546</v>
      </c>
      <c r="E667" s="15">
        <f aca="true" t="shared" si="76" ref="E667:E678">SUM(B667:D667)</f>
        <v>1732012</v>
      </c>
      <c r="F667" s="16">
        <v>41974</v>
      </c>
      <c r="G667" s="20">
        <f aca="true" t="shared" si="77" ref="G667:G678">B667/$E667</f>
        <v>0.5999213631314333</v>
      </c>
      <c r="H667" s="21">
        <f aca="true" t="shared" si="78" ref="H667:H678">C667/$E667</f>
        <v>0.09722507696251527</v>
      </c>
      <c r="I667" s="21">
        <f aca="true" t="shared" si="79" ref="I667:I678">D667/$E667</f>
        <v>0.30285355990605145</v>
      </c>
      <c r="J667" s="131">
        <f aca="true" t="shared" si="80" ref="J667:J678">E667/$E667</f>
        <v>1</v>
      </c>
    </row>
    <row r="668" spans="1:10" s="2" customFormat="1" ht="11.25" customHeight="1" hidden="1" outlineLevel="5">
      <c r="A668" s="16">
        <v>42036</v>
      </c>
      <c r="B668" s="43">
        <f t="shared" si="73"/>
        <v>1045126</v>
      </c>
      <c r="C668" s="43">
        <f t="shared" si="74"/>
        <v>169683</v>
      </c>
      <c r="D668" s="43">
        <f t="shared" si="75"/>
        <v>526787</v>
      </c>
      <c r="E668" s="15">
        <f t="shared" si="76"/>
        <v>1741596</v>
      </c>
      <c r="F668" s="16">
        <v>41974</v>
      </c>
      <c r="G668" s="20">
        <f t="shared" si="77"/>
        <v>0.6000966929184495</v>
      </c>
      <c r="H668" s="21">
        <f t="shared" si="78"/>
        <v>0.0974295990574163</v>
      </c>
      <c r="I668" s="21">
        <f t="shared" si="79"/>
        <v>0.3024737080241342</v>
      </c>
      <c r="J668" s="131">
        <f t="shared" si="80"/>
        <v>1</v>
      </c>
    </row>
    <row r="669" spans="1:10" s="2" customFormat="1" ht="11.25" customHeight="1" hidden="1" outlineLevel="5">
      <c r="A669" s="16">
        <v>42064</v>
      </c>
      <c r="B669" s="43">
        <f t="shared" si="73"/>
        <v>1052434</v>
      </c>
      <c r="C669" s="43">
        <f t="shared" si="74"/>
        <v>170979</v>
      </c>
      <c r="D669" s="43">
        <f t="shared" si="75"/>
        <v>529556</v>
      </c>
      <c r="E669" s="15">
        <f t="shared" si="76"/>
        <v>1752969</v>
      </c>
      <c r="F669" s="16">
        <v>41974</v>
      </c>
      <c r="G669" s="20">
        <f t="shared" si="77"/>
        <v>0.6003722826815534</v>
      </c>
      <c r="H669" s="21">
        <f t="shared" si="78"/>
        <v>0.09753680755335661</v>
      </c>
      <c r="I669" s="21">
        <f t="shared" si="79"/>
        <v>0.30209090976508995</v>
      </c>
      <c r="J669" s="131">
        <f t="shared" si="80"/>
        <v>1</v>
      </c>
    </row>
    <row r="670" spans="1:10" s="2" customFormat="1" ht="11.25" customHeight="1" hidden="1" outlineLevel="5">
      <c r="A670" s="16">
        <v>42095</v>
      </c>
      <c r="B670" s="43">
        <f t="shared" si="73"/>
        <v>1058696</v>
      </c>
      <c r="C670" s="43">
        <f t="shared" si="74"/>
        <v>172090</v>
      </c>
      <c r="D670" s="43">
        <f t="shared" si="75"/>
        <v>531973</v>
      </c>
      <c r="E670" s="15">
        <f t="shared" si="76"/>
        <v>1762759</v>
      </c>
      <c r="F670" s="16">
        <v>41974</v>
      </c>
      <c r="G670" s="20">
        <f t="shared" si="77"/>
        <v>0.6005903245991085</v>
      </c>
      <c r="H670" s="21">
        <f t="shared" si="78"/>
        <v>0.09762537022928262</v>
      </c>
      <c r="I670" s="21">
        <f t="shared" si="79"/>
        <v>0.3017843051716088</v>
      </c>
      <c r="J670" s="131">
        <f t="shared" si="80"/>
        <v>1</v>
      </c>
    </row>
    <row r="671" spans="1:10" s="2" customFormat="1" ht="11.25" customHeight="1" hidden="1" outlineLevel="5">
      <c r="A671" s="16">
        <v>42125</v>
      </c>
      <c r="B671" s="43">
        <f t="shared" si="73"/>
        <v>1064927</v>
      </c>
      <c r="C671" s="43">
        <f t="shared" si="74"/>
        <v>173401</v>
      </c>
      <c r="D671" s="43">
        <f t="shared" si="75"/>
        <v>534294</v>
      </c>
      <c r="E671" s="15">
        <f t="shared" si="76"/>
        <v>1772622</v>
      </c>
      <c r="F671" s="16">
        <v>41974</v>
      </c>
      <c r="G671" s="20">
        <f t="shared" si="77"/>
        <v>0.6007637274049402</v>
      </c>
      <c r="H671" s="21">
        <f t="shared" si="78"/>
        <v>0.09782175782541343</v>
      </c>
      <c r="I671" s="21">
        <f t="shared" si="79"/>
        <v>0.3014145147696463</v>
      </c>
      <c r="J671" s="131">
        <f t="shared" si="80"/>
        <v>1</v>
      </c>
    </row>
    <row r="672" spans="1:10" s="2" customFormat="1" ht="11.25" customHeight="1" hidden="1" outlineLevel="5">
      <c r="A672" s="16">
        <v>42156</v>
      </c>
      <c r="B672" s="43">
        <f t="shared" si="73"/>
        <v>1072763</v>
      </c>
      <c r="C672" s="43">
        <f t="shared" si="74"/>
        <v>174709</v>
      </c>
      <c r="D672" s="43">
        <f t="shared" si="75"/>
        <v>537171</v>
      </c>
      <c r="E672" s="15">
        <f t="shared" si="76"/>
        <v>1784643</v>
      </c>
      <c r="F672" s="16">
        <v>41974</v>
      </c>
      <c r="G672" s="20">
        <f t="shared" si="77"/>
        <v>0.6011078966493579</v>
      </c>
      <c r="H672" s="21">
        <f t="shared" si="78"/>
        <v>0.0978957696301165</v>
      </c>
      <c r="I672" s="21">
        <f t="shared" si="79"/>
        <v>0.30099633372052564</v>
      </c>
      <c r="J672" s="131">
        <f t="shared" si="80"/>
        <v>1</v>
      </c>
    </row>
    <row r="673" spans="1:10" s="2" customFormat="1" ht="11.25" customHeight="1" hidden="1" outlineLevel="5">
      <c r="A673" s="16">
        <v>42186</v>
      </c>
      <c r="B673" s="43">
        <f t="shared" si="73"/>
        <v>1079279</v>
      </c>
      <c r="C673" s="43">
        <f t="shared" si="74"/>
        <v>175739</v>
      </c>
      <c r="D673" s="43">
        <f t="shared" si="75"/>
        <v>539734</v>
      </c>
      <c r="E673" s="15">
        <f t="shared" si="76"/>
        <v>1794752</v>
      </c>
      <c r="F673" s="16">
        <v>41974</v>
      </c>
      <c r="G673" s="20">
        <f t="shared" si="77"/>
        <v>0.6013527217130835</v>
      </c>
      <c r="H673" s="21">
        <f t="shared" si="78"/>
        <v>0.0979182639161288</v>
      </c>
      <c r="I673" s="21">
        <f t="shared" si="79"/>
        <v>0.3007290143707877</v>
      </c>
      <c r="J673" s="131">
        <f t="shared" si="80"/>
        <v>1</v>
      </c>
    </row>
    <row r="674" spans="1:10" s="2" customFormat="1" ht="11.25" customHeight="1" hidden="1" outlineLevel="5">
      <c r="A674" s="16">
        <v>42217</v>
      </c>
      <c r="B674" s="43">
        <f t="shared" si="73"/>
        <v>1086591</v>
      </c>
      <c r="C674" s="43">
        <f t="shared" si="74"/>
        <v>176849</v>
      </c>
      <c r="D674" s="43">
        <f t="shared" si="75"/>
        <v>542528</v>
      </c>
      <c r="E674" s="15">
        <f t="shared" si="76"/>
        <v>1805968</v>
      </c>
      <c r="F674" s="16">
        <v>41974</v>
      </c>
      <c r="G674" s="20">
        <f t="shared" si="77"/>
        <v>0.6016668069423157</v>
      </c>
      <c r="H674" s="21">
        <f t="shared" si="78"/>
        <v>0.09792476943113056</v>
      </c>
      <c r="I674" s="21">
        <f t="shared" si="79"/>
        <v>0.30040842362655373</v>
      </c>
      <c r="J674" s="131">
        <f t="shared" si="80"/>
        <v>1</v>
      </c>
    </row>
    <row r="675" spans="1:10" s="2" customFormat="1" ht="11.25" customHeight="1" hidden="1" outlineLevel="5">
      <c r="A675" s="16">
        <v>42248</v>
      </c>
      <c r="B675" s="43">
        <f t="shared" si="73"/>
        <v>1095960</v>
      </c>
      <c r="C675" s="43">
        <f t="shared" si="74"/>
        <v>178640</v>
      </c>
      <c r="D675" s="43">
        <f t="shared" si="75"/>
        <v>545876</v>
      </c>
      <c r="E675" s="15">
        <f t="shared" si="76"/>
        <v>1820476</v>
      </c>
      <c r="F675" s="16">
        <v>41974</v>
      </c>
      <c r="G675" s="20">
        <f t="shared" si="77"/>
        <v>0.6020183732166752</v>
      </c>
      <c r="H675" s="21">
        <f t="shared" si="78"/>
        <v>0.0981281818601289</v>
      </c>
      <c r="I675" s="21">
        <f t="shared" si="79"/>
        <v>0.29985344492319593</v>
      </c>
      <c r="J675" s="131">
        <f t="shared" si="80"/>
        <v>1</v>
      </c>
    </row>
    <row r="676" spans="1:10" s="2" customFormat="1" ht="11.25" customHeight="1" hidden="1" outlineLevel="5">
      <c r="A676" s="16">
        <v>42278</v>
      </c>
      <c r="B676" s="43">
        <f t="shared" si="73"/>
        <v>1105011</v>
      </c>
      <c r="C676" s="43">
        <f t="shared" si="74"/>
        <v>180186</v>
      </c>
      <c r="D676" s="43">
        <f t="shared" si="75"/>
        <v>549093</v>
      </c>
      <c r="E676" s="15">
        <f t="shared" si="76"/>
        <v>1834290</v>
      </c>
      <c r="F676" s="16">
        <v>41974</v>
      </c>
      <c r="G676" s="20">
        <f t="shared" si="77"/>
        <v>0.6024189195819636</v>
      </c>
      <c r="H676" s="21">
        <f t="shared" si="78"/>
        <v>0.09823201347660403</v>
      </c>
      <c r="I676" s="21">
        <f t="shared" si="79"/>
        <v>0.2993490669414324</v>
      </c>
      <c r="J676" s="131">
        <f t="shared" si="80"/>
        <v>1</v>
      </c>
    </row>
    <row r="677" spans="1:10" s="2" customFormat="1" ht="11.25" customHeight="1" hidden="1" outlineLevel="5">
      <c r="A677" s="16">
        <v>42309</v>
      </c>
      <c r="B677" s="43">
        <f t="shared" si="73"/>
        <v>1113332</v>
      </c>
      <c r="C677" s="43">
        <f t="shared" si="74"/>
        <v>181517</v>
      </c>
      <c r="D677" s="43">
        <f t="shared" si="75"/>
        <v>551654</v>
      </c>
      <c r="E677" s="15">
        <f t="shared" si="76"/>
        <v>1846503</v>
      </c>
      <c r="F677" s="16">
        <v>41974</v>
      </c>
      <c r="G677" s="20">
        <f t="shared" si="77"/>
        <v>0.6029408021541259</v>
      </c>
      <c r="H677" s="21">
        <f t="shared" si="78"/>
        <v>0.09830311675637679</v>
      </c>
      <c r="I677" s="21">
        <f t="shared" si="79"/>
        <v>0.2987560810894973</v>
      </c>
      <c r="J677" s="131">
        <f t="shared" si="80"/>
        <v>1</v>
      </c>
    </row>
    <row r="678" spans="1:10" s="2" customFormat="1" ht="11.25" customHeight="1" hidden="1" outlineLevel="5">
      <c r="A678" s="24">
        <v>42339</v>
      </c>
      <c r="B678" s="43">
        <f t="shared" si="73"/>
        <v>1118823</v>
      </c>
      <c r="C678" s="43">
        <f t="shared" si="74"/>
        <v>182429</v>
      </c>
      <c r="D678" s="43">
        <f t="shared" si="75"/>
        <v>553420</v>
      </c>
      <c r="E678" s="15">
        <f t="shared" si="76"/>
        <v>1854672</v>
      </c>
      <c r="F678" s="16">
        <v>41974</v>
      </c>
      <c r="G678" s="20">
        <f t="shared" si="77"/>
        <v>0.6032457491135899</v>
      </c>
      <c r="H678" s="21">
        <f t="shared" si="78"/>
        <v>0.09836186668046965</v>
      </c>
      <c r="I678" s="21">
        <f t="shared" si="79"/>
        <v>0.29839238420594044</v>
      </c>
      <c r="J678" s="132">
        <f t="shared" si="80"/>
        <v>1</v>
      </c>
    </row>
    <row r="679" spans="1:10" s="2" customFormat="1" ht="11.25" customHeight="1" hidden="1" outlineLevel="3" collapsed="1">
      <c r="A679" s="6" t="s">
        <v>40</v>
      </c>
      <c r="B679" s="133"/>
      <c r="C679" s="134"/>
      <c r="D679" s="223"/>
      <c r="E679" s="135"/>
      <c r="F679" s="7"/>
      <c r="G679" s="264" t="s">
        <v>34</v>
      </c>
      <c r="H679" s="265"/>
      <c r="I679" s="265"/>
      <c r="J679" s="266"/>
    </row>
    <row r="680" spans="1:10" s="2" customFormat="1" ht="11.25" customHeight="1" hidden="1" outlineLevel="4">
      <c r="A680" s="39"/>
      <c r="B680" s="40" t="s">
        <v>1</v>
      </c>
      <c r="C680" s="1" t="s">
        <v>2</v>
      </c>
      <c r="D680" s="1" t="s">
        <v>3</v>
      </c>
      <c r="E680" s="41" t="s">
        <v>4</v>
      </c>
      <c r="F680" s="7"/>
      <c r="G680" s="4" t="s">
        <v>1</v>
      </c>
      <c r="H680" s="10" t="s">
        <v>2</v>
      </c>
      <c r="I680" s="10" t="s">
        <v>3</v>
      </c>
      <c r="J680" s="11" t="s">
        <v>4</v>
      </c>
    </row>
    <row r="681" spans="1:10" s="2" customFormat="1" ht="11.25" customHeight="1" hidden="1" outlineLevel="4" collapsed="1">
      <c r="A681" s="16">
        <v>38078</v>
      </c>
      <c r="B681" s="23">
        <f aca="true" t="shared" si="81" ref="B681:E696">B538-B537</f>
        <v>4398</v>
      </c>
      <c r="C681" s="23">
        <f t="shared" si="81"/>
        <v>282</v>
      </c>
      <c r="D681" s="23">
        <f t="shared" si="81"/>
        <v>2030</v>
      </c>
      <c r="E681" s="15">
        <f t="shared" si="81"/>
        <v>6710</v>
      </c>
      <c r="F681" s="16">
        <v>38078</v>
      </c>
      <c r="G681" s="20">
        <f aca="true" t="shared" si="82" ref="G681:J744">B681/$E681</f>
        <v>0.6554396423248883</v>
      </c>
      <c r="H681" s="21">
        <f t="shared" si="82"/>
        <v>0.04202682563338301</v>
      </c>
      <c r="I681" s="21">
        <f t="shared" si="82"/>
        <v>0.3025335320417288</v>
      </c>
      <c r="J681" s="22">
        <f t="shared" si="82"/>
        <v>1</v>
      </c>
    </row>
    <row r="682" spans="1:10" s="2" customFormat="1" ht="11.25" customHeight="1" hidden="1" outlineLevel="5">
      <c r="A682" s="16">
        <v>38108</v>
      </c>
      <c r="B682" s="23">
        <f t="shared" si="81"/>
        <v>5962</v>
      </c>
      <c r="C682" s="23">
        <f t="shared" si="81"/>
        <v>444</v>
      </c>
      <c r="D682" s="23">
        <f t="shared" si="81"/>
        <v>2310</v>
      </c>
      <c r="E682" s="15">
        <f t="shared" si="81"/>
        <v>8716</v>
      </c>
      <c r="F682" s="16">
        <v>38108</v>
      </c>
      <c r="G682" s="20">
        <f t="shared" si="82"/>
        <v>0.6840293712712253</v>
      </c>
      <c r="H682" s="21">
        <f t="shared" si="82"/>
        <v>0.05094079853143644</v>
      </c>
      <c r="I682" s="21">
        <f t="shared" si="82"/>
        <v>0.2650298301973382</v>
      </c>
      <c r="J682" s="22">
        <f t="shared" si="82"/>
        <v>1</v>
      </c>
    </row>
    <row r="683" spans="1:10" s="2" customFormat="1" ht="11.25" customHeight="1" hidden="1" outlineLevel="5">
      <c r="A683" s="16">
        <v>38139</v>
      </c>
      <c r="B683" s="23">
        <f t="shared" si="81"/>
        <v>6497</v>
      </c>
      <c r="C683" s="23">
        <f t="shared" si="81"/>
        <v>403</v>
      </c>
      <c r="D683" s="23">
        <f t="shared" si="81"/>
        <v>2572</v>
      </c>
      <c r="E683" s="15">
        <f t="shared" si="81"/>
        <v>9472</v>
      </c>
      <c r="F683" s="16">
        <v>38139</v>
      </c>
      <c r="G683" s="20">
        <f t="shared" si="82"/>
        <v>0.6859163851351351</v>
      </c>
      <c r="H683" s="21">
        <f t="shared" si="82"/>
        <v>0.0425464527027027</v>
      </c>
      <c r="I683" s="21">
        <f t="shared" si="82"/>
        <v>0.27153716216216217</v>
      </c>
      <c r="J683" s="22">
        <f t="shared" si="82"/>
        <v>1</v>
      </c>
    </row>
    <row r="684" spans="1:10" s="2" customFormat="1" ht="11.25" customHeight="1" hidden="1" outlineLevel="5">
      <c r="A684" s="16">
        <v>38169</v>
      </c>
      <c r="B684" s="23">
        <f t="shared" si="81"/>
        <v>5226</v>
      </c>
      <c r="C684" s="23">
        <f t="shared" si="81"/>
        <v>338</v>
      </c>
      <c r="D684" s="23">
        <f t="shared" si="81"/>
        <v>1792</v>
      </c>
      <c r="E684" s="15">
        <f t="shared" si="81"/>
        <v>7356</v>
      </c>
      <c r="F684" s="16">
        <v>38169</v>
      </c>
      <c r="G684" s="20">
        <f t="shared" si="82"/>
        <v>0.7104404567699837</v>
      </c>
      <c r="H684" s="21">
        <f t="shared" si="82"/>
        <v>0.04594888526373029</v>
      </c>
      <c r="I684" s="21">
        <f t="shared" si="82"/>
        <v>0.24361065796628603</v>
      </c>
      <c r="J684" s="22">
        <f t="shared" si="82"/>
        <v>1</v>
      </c>
    </row>
    <row r="685" spans="1:10" s="2" customFormat="1" ht="11.25" customHeight="1" hidden="1" outlineLevel="5">
      <c r="A685" s="16">
        <v>38200</v>
      </c>
      <c r="B685" s="23">
        <f t="shared" si="81"/>
        <v>6569</v>
      </c>
      <c r="C685" s="23">
        <f t="shared" si="81"/>
        <v>426</v>
      </c>
      <c r="D685" s="23">
        <f t="shared" si="81"/>
        <v>2380</v>
      </c>
      <c r="E685" s="15">
        <f t="shared" si="81"/>
        <v>9375</v>
      </c>
      <c r="F685" s="16">
        <v>38200</v>
      </c>
      <c r="G685" s="20">
        <f t="shared" si="82"/>
        <v>0.7006933333333333</v>
      </c>
      <c r="H685" s="21">
        <f t="shared" si="82"/>
        <v>0.04544</v>
      </c>
      <c r="I685" s="21">
        <f t="shared" si="82"/>
        <v>0.2538666666666667</v>
      </c>
      <c r="J685" s="22">
        <f t="shared" si="82"/>
        <v>1</v>
      </c>
    </row>
    <row r="686" spans="1:10" s="2" customFormat="1" ht="11.25" customHeight="1" hidden="1" outlineLevel="5">
      <c r="A686" s="16">
        <v>38231</v>
      </c>
      <c r="B686" s="23">
        <f t="shared" si="81"/>
        <v>8445</v>
      </c>
      <c r="C686" s="23">
        <f t="shared" si="81"/>
        <v>469</v>
      </c>
      <c r="D686" s="23">
        <f t="shared" si="81"/>
        <v>3191</v>
      </c>
      <c r="E686" s="15">
        <f t="shared" si="81"/>
        <v>12105</v>
      </c>
      <c r="F686" s="16">
        <v>38231</v>
      </c>
      <c r="G686" s="20">
        <f t="shared" si="82"/>
        <v>0.6976456009913259</v>
      </c>
      <c r="H686" s="21">
        <f t="shared" si="82"/>
        <v>0.038744320528707146</v>
      </c>
      <c r="I686" s="21">
        <f t="shared" si="82"/>
        <v>0.263610078479967</v>
      </c>
      <c r="J686" s="22">
        <f t="shared" si="82"/>
        <v>1</v>
      </c>
    </row>
    <row r="687" spans="1:10" s="2" customFormat="1" ht="11.25" customHeight="1" hidden="1" outlineLevel="5">
      <c r="A687" s="16">
        <v>38261</v>
      </c>
      <c r="B687" s="23">
        <f t="shared" si="81"/>
        <v>6776</v>
      </c>
      <c r="C687" s="23">
        <f t="shared" si="81"/>
        <v>380</v>
      </c>
      <c r="D687" s="23">
        <f t="shared" si="81"/>
        <v>2561</v>
      </c>
      <c r="E687" s="15">
        <f t="shared" si="81"/>
        <v>9717</v>
      </c>
      <c r="F687" s="16">
        <v>38261</v>
      </c>
      <c r="G687" s="20">
        <f t="shared" si="82"/>
        <v>0.6973345682823917</v>
      </c>
      <c r="H687" s="21">
        <f t="shared" si="82"/>
        <v>0.03910672018112586</v>
      </c>
      <c r="I687" s="21">
        <f t="shared" si="82"/>
        <v>0.26355871153648247</v>
      </c>
      <c r="J687" s="22">
        <f t="shared" si="82"/>
        <v>1</v>
      </c>
    </row>
    <row r="688" spans="1:10" s="2" customFormat="1" ht="11.25" customHeight="1" hidden="1" outlineLevel="5">
      <c r="A688" s="16">
        <v>38292</v>
      </c>
      <c r="B688" s="23">
        <f t="shared" si="81"/>
        <v>5522.5</v>
      </c>
      <c r="C688" s="23">
        <f t="shared" si="81"/>
        <v>320.5</v>
      </c>
      <c r="D688" s="23">
        <f t="shared" si="81"/>
        <v>2149.5</v>
      </c>
      <c r="E688" s="15">
        <f t="shared" si="81"/>
        <v>7992.5</v>
      </c>
      <c r="F688" s="16">
        <v>38292</v>
      </c>
      <c r="G688" s="20">
        <f t="shared" si="82"/>
        <v>0.6909602752580545</v>
      </c>
      <c r="H688" s="21">
        <f t="shared" si="82"/>
        <v>0.0401000938379731</v>
      </c>
      <c r="I688" s="21">
        <f t="shared" si="82"/>
        <v>0.2689396309039725</v>
      </c>
      <c r="J688" s="22">
        <f t="shared" si="82"/>
        <v>1</v>
      </c>
    </row>
    <row r="689" spans="1:10" s="2" customFormat="1" ht="11.25" customHeight="1" hidden="1" outlineLevel="5">
      <c r="A689" s="24">
        <v>38322</v>
      </c>
      <c r="B689" s="27">
        <f t="shared" si="81"/>
        <v>5522.5</v>
      </c>
      <c r="C689" s="27">
        <f t="shared" si="81"/>
        <v>320.5</v>
      </c>
      <c r="D689" s="27">
        <f t="shared" si="81"/>
        <v>2149.5</v>
      </c>
      <c r="E689" s="28">
        <f t="shared" si="81"/>
        <v>7992.5</v>
      </c>
      <c r="F689" s="24">
        <v>38322</v>
      </c>
      <c r="G689" s="29">
        <f t="shared" si="82"/>
        <v>0.6909602752580545</v>
      </c>
      <c r="H689" s="30">
        <f t="shared" si="82"/>
        <v>0.0401000938379731</v>
      </c>
      <c r="I689" s="30">
        <f t="shared" si="82"/>
        <v>0.2689396309039725</v>
      </c>
      <c r="J689" s="31">
        <f t="shared" si="82"/>
        <v>1</v>
      </c>
    </row>
    <row r="690" spans="1:10" s="2" customFormat="1" ht="11.25" customHeight="1" hidden="1" outlineLevel="4" collapsed="1">
      <c r="A690" s="16">
        <v>38353</v>
      </c>
      <c r="B690" s="23">
        <f t="shared" si="81"/>
        <v>6272</v>
      </c>
      <c r="C690" s="23">
        <f t="shared" si="81"/>
        <v>344</v>
      </c>
      <c r="D690" s="23">
        <f t="shared" si="81"/>
        <v>2190</v>
      </c>
      <c r="E690" s="15">
        <f t="shared" si="81"/>
        <v>8806</v>
      </c>
      <c r="F690" s="16">
        <v>38353</v>
      </c>
      <c r="G690" s="20">
        <f t="shared" si="82"/>
        <v>0.712241653418124</v>
      </c>
      <c r="H690" s="21">
        <f t="shared" si="82"/>
        <v>0.03906427435839201</v>
      </c>
      <c r="I690" s="21">
        <f t="shared" si="82"/>
        <v>0.248694072223484</v>
      </c>
      <c r="J690" s="22">
        <f t="shared" si="82"/>
        <v>1</v>
      </c>
    </row>
    <row r="691" spans="1:10" s="2" customFormat="1" ht="11.25" customHeight="1" hidden="1" outlineLevel="5">
      <c r="A691" s="12">
        <v>38384</v>
      </c>
      <c r="B691" s="13">
        <f t="shared" si="81"/>
        <v>6008</v>
      </c>
      <c r="C691" s="23">
        <f t="shared" si="81"/>
        <v>298</v>
      </c>
      <c r="D691" s="23">
        <f t="shared" si="81"/>
        <v>2044</v>
      </c>
      <c r="E691" s="15">
        <f t="shared" si="81"/>
        <v>8350</v>
      </c>
      <c r="F691" s="12">
        <v>38384</v>
      </c>
      <c r="G691" s="20">
        <f t="shared" si="82"/>
        <v>0.7195209580838323</v>
      </c>
      <c r="H691" s="21">
        <f t="shared" si="82"/>
        <v>0.035688622754491015</v>
      </c>
      <c r="I691" s="21">
        <f t="shared" si="82"/>
        <v>0.24479041916167665</v>
      </c>
      <c r="J691" s="22">
        <f t="shared" si="82"/>
        <v>1</v>
      </c>
    </row>
    <row r="692" spans="1:10" s="2" customFormat="1" ht="11.25" customHeight="1" hidden="1" outlineLevel="5">
      <c r="A692" s="12">
        <v>38412</v>
      </c>
      <c r="B692" s="13">
        <f t="shared" si="81"/>
        <v>7334</v>
      </c>
      <c r="C692" s="23">
        <f t="shared" si="81"/>
        <v>336</v>
      </c>
      <c r="D692" s="23">
        <f t="shared" si="81"/>
        <v>2390</v>
      </c>
      <c r="E692" s="15">
        <f t="shared" si="81"/>
        <v>10060</v>
      </c>
      <c r="F692" s="12">
        <v>38412</v>
      </c>
      <c r="G692" s="20">
        <f t="shared" si="82"/>
        <v>0.7290258449304174</v>
      </c>
      <c r="H692" s="21">
        <f t="shared" si="82"/>
        <v>0.033399602385685886</v>
      </c>
      <c r="I692" s="21">
        <f t="shared" si="82"/>
        <v>0.23757455268389663</v>
      </c>
      <c r="J692" s="22">
        <f t="shared" si="82"/>
        <v>1</v>
      </c>
    </row>
    <row r="693" spans="1:10" s="2" customFormat="1" ht="11.25" customHeight="1" hidden="1" outlineLevel="5">
      <c r="A693" s="12">
        <v>38443</v>
      </c>
      <c r="B693" s="13">
        <f t="shared" si="81"/>
        <v>6957</v>
      </c>
      <c r="C693" s="23">
        <f t="shared" si="81"/>
        <v>465</v>
      </c>
      <c r="D693" s="23">
        <f t="shared" si="81"/>
        <v>2706</v>
      </c>
      <c r="E693" s="15">
        <f t="shared" si="81"/>
        <v>10128</v>
      </c>
      <c r="F693" s="12">
        <v>38443</v>
      </c>
      <c r="G693" s="20">
        <f t="shared" si="82"/>
        <v>0.6869075829383886</v>
      </c>
      <c r="H693" s="21">
        <f t="shared" si="82"/>
        <v>0.04591232227488152</v>
      </c>
      <c r="I693" s="21">
        <f t="shared" si="82"/>
        <v>0.2671800947867299</v>
      </c>
      <c r="J693" s="22">
        <f t="shared" si="82"/>
        <v>1</v>
      </c>
    </row>
    <row r="694" spans="1:10" s="2" customFormat="1" ht="11.25" customHeight="1" hidden="1" outlineLevel="5">
      <c r="A694" s="12">
        <v>38473</v>
      </c>
      <c r="B694" s="34">
        <f t="shared" si="81"/>
        <v>7279</v>
      </c>
      <c r="C694" s="43">
        <f t="shared" si="81"/>
        <v>510</v>
      </c>
      <c r="D694" s="43">
        <f t="shared" si="81"/>
        <v>2882</v>
      </c>
      <c r="E694" s="15">
        <f t="shared" si="81"/>
        <v>10671</v>
      </c>
      <c r="F694" s="12">
        <v>38473</v>
      </c>
      <c r="G694" s="20">
        <f t="shared" si="82"/>
        <v>0.6821291350388905</v>
      </c>
      <c r="H694" s="21">
        <f t="shared" si="82"/>
        <v>0.04779308405960079</v>
      </c>
      <c r="I694" s="21">
        <f t="shared" si="82"/>
        <v>0.27007778090150875</v>
      </c>
      <c r="J694" s="22">
        <f t="shared" si="82"/>
        <v>1</v>
      </c>
    </row>
    <row r="695" spans="1:10" s="2" customFormat="1" ht="11.25" customHeight="1" hidden="1" outlineLevel="5">
      <c r="A695" s="12">
        <v>38504</v>
      </c>
      <c r="B695" s="13">
        <f t="shared" si="81"/>
        <v>8489</v>
      </c>
      <c r="C695" s="23">
        <f t="shared" si="81"/>
        <v>493</v>
      </c>
      <c r="D695" s="23">
        <f t="shared" si="81"/>
        <v>3115</v>
      </c>
      <c r="E695" s="15">
        <f t="shared" si="81"/>
        <v>12097</v>
      </c>
      <c r="F695" s="12">
        <v>38504</v>
      </c>
      <c r="G695" s="20">
        <f t="shared" si="82"/>
        <v>0.70174423410763</v>
      </c>
      <c r="H695" s="21">
        <f t="shared" si="82"/>
        <v>0.040753905927089364</v>
      </c>
      <c r="I695" s="21">
        <f t="shared" si="82"/>
        <v>0.25750185996528063</v>
      </c>
      <c r="J695" s="22">
        <f t="shared" si="82"/>
        <v>1</v>
      </c>
    </row>
    <row r="696" spans="1:10" s="2" customFormat="1" ht="11.25" customHeight="1" hidden="1" outlineLevel="5">
      <c r="A696" s="12">
        <v>38534</v>
      </c>
      <c r="B696" s="13">
        <f t="shared" si="81"/>
        <v>6542</v>
      </c>
      <c r="C696" s="23">
        <f t="shared" si="81"/>
        <v>395</v>
      </c>
      <c r="D696" s="23">
        <f t="shared" si="81"/>
        <v>2364</v>
      </c>
      <c r="E696" s="15">
        <f t="shared" si="81"/>
        <v>9301</v>
      </c>
      <c r="F696" s="12">
        <v>38534</v>
      </c>
      <c r="G696" s="20">
        <f t="shared" si="82"/>
        <v>0.7033652295452102</v>
      </c>
      <c r="H696" s="21">
        <f t="shared" si="82"/>
        <v>0.04246855176862703</v>
      </c>
      <c r="I696" s="21">
        <f t="shared" si="82"/>
        <v>0.2541662186861628</v>
      </c>
      <c r="J696" s="22">
        <f t="shared" si="82"/>
        <v>1</v>
      </c>
    </row>
    <row r="697" spans="1:10" s="2" customFormat="1" ht="11.25" customHeight="1" hidden="1" outlineLevel="5">
      <c r="A697" s="12">
        <v>38565</v>
      </c>
      <c r="B697" s="13">
        <f aca="true" t="shared" si="83" ref="B697:E712">B554-B553</f>
        <v>8643</v>
      </c>
      <c r="C697" s="23">
        <f t="shared" si="83"/>
        <v>494</v>
      </c>
      <c r="D697" s="23">
        <f t="shared" si="83"/>
        <v>3197</v>
      </c>
      <c r="E697" s="15">
        <f t="shared" si="83"/>
        <v>12334</v>
      </c>
      <c r="F697" s="12">
        <v>38565</v>
      </c>
      <c r="G697" s="20">
        <f t="shared" si="82"/>
        <v>0.7007459056267229</v>
      </c>
      <c r="H697" s="21">
        <f t="shared" si="82"/>
        <v>0.040051889087076374</v>
      </c>
      <c r="I697" s="21">
        <f t="shared" si="82"/>
        <v>0.25920220528620075</v>
      </c>
      <c r="J697" s="22">
        <f t="shared" si="82"/>
        <v>1</v>
      </c>
    </row>
    <row r="698" spans="1:10" s="2" customFormat="1" ht="11.25" customHeight="1" hidden="1" outlineLevel="5">
      <c r="A698" s="12">
        <v>38596</v>
      </c>
      <c r="B698" s="13">
        <f t="shared" si="83"/>
        <v>10756</v>
      </c>
      <c r="C698" s="23">
        <f t="shared" si="83"/>
        <v>662</v>
      </c>
      <c r="D698" s="23">
        <f t="shared" si="83"/>
        <v>3753</v>
      </c>
      <c r="E698" s="15">
        <f t="shared" si="83"/>
        <v>15171</v>
      </c>
      <c r="F698" s="12">
        <v>38596</v>
      </c>
      <c r="G698" s="20">
        <f t="shared" si="82"/>
        <v>0.7089842462593106</v>
      </c>
      <c r="H698" s="21">
        <f t="shared" si="82"/>
        <v>0.04363588425285084</v>
      </c>
      <c r="I698" s="21">
        <f t="shared" si="82"/>
        <v>0.24737986948783863</v>
      </c>
      <c r="J698" s="22">
        <f t="shared" si="82"/>
        <v>1</v>
      </c>
    </row>
    <row r="699" spans="1:10" s="2" customFormat="1" ht="11.25" customHeight="1" hidden="1" outlineLevel="5">
      <c r="A699" s="12">
        <v>38626</v>
      </c>
      <c r="B699" s="13">
        <f t="shared" si="83"/>
        <v>9197</v>
      </c>
      <c r="C699" s="23">
        <f t="shared" si="83"/>
        <v>536</v>
      </c>
      <c r="D699" s="23">
        <f t="shared" si="83"/>
        <v>3257</v>
      </c>
      <c r="E699" s="15">
        <f t="shared" si="83"/>
        <v>12990</v>
      </c>
      <c r="F699" s="12">
        <v>38626</v>
      </c>
      <c r="G699" s="20">
        <f t="shared" si="82"/>
        <v>0.7080061585835258</v>
      </c>
      <c r="H699" s="21">
        <f t="shared" si="82"/>
        <v>0.04126250962278676</v>
      </c>
      <c r="I699" s="21">
        <f t="shared" si="82"/>
        <v>0.25073133179368745</v>
      </c>
      <c r="J699" s="22">
        <f t="shared" si="82"/>
        <v>1</v>
      </c>
    </row>
    <row r="700" spans="1:10" s="2" customFormat="1" ht="11.25" customHeight="1" hidden="1" outlineLevel="5">
      <c r="A700" s="12">
        <v>38657</v>
      </c>
      <c r="B700" s="13">
        <f t="shared" si="83"/>
        <v>7614</v>
      </c>
      <c r="C700" s="23">
        <f t="shared" si="83"/>
        <v>564</v>
      </c>
      <c r="D700" s="23">
        <f t="shared" si="83"/>
        <v>2929</v>
      </c>
      <c r="E700" s="15">
        <f t="shared" si="83"/>
        <v>11107</v>
      </c>
      <c r="F700" s="12">
        <v>38657</v>
      </c>
      <c r="G700" s="20">
        <f t="shared" si="82"/>
        <v>0.6855136400468174</v>
      </c>
      <c r="H700" s="21">
        <f t="shared" si="82"/>
        <v>0.0507787881516161</v>
      </c>
      <c r="I700" s="21">
        <f t="shared" si="82"/>
        <v>0.26370757180156656</v>
      </c>
      <c r="J700" s="22">
        <f t="shared" si="82"/>
        <v>1</v>
      </c>
    </row>
    <row r="701" spans="1:10" s="2" customFormat="1" ht="11.25" customHeight="1" hidden="1" outlineLevel="5">
      <c r="A701" s="32">
        <v>38687</v>
      </c>
      <c r="B701" s="25">
        <f t="shared" si="83"/>
        <v>6835</v>
      </c>
      <c r="C701" s="27">
        <f t="shared" si="83"/>
        <v>456</v>
      </c>
      <c r="D701" s="27">
        <f t="shared" si="83"/>
        <v>2629</v>
      </c>
      <c r="E701" s="28">
        <f t="shared" si="83"/>
        <v>9920</v>
      </c>
      <c r="F701" s="32">
        <v>38687</v>
      </c>
      <c r="G701" s="29">
        <f t="shared" si="82"/>
        <v>0.6890120967741935</v>
      </c>
      <c r="H701" s="30">
        <f t="shared" si="82"/>
        <v>0.04596774193548387</v>
      </c>
      <c r="I701" s="30">
        <f t="shared" si="82"/>
        <v>0.2650201612903226</v>
      </c>
      <c r="J701" s="31">
        <f t="shared" si="82"/>
        <v>1</v>
      </c>
    </row>
    <row r="702" spans="1:10" s="2" customFormat="1" ht="11.25" customHeight="1" hidden="1" outlineLevel="4" collapsed="1">
      <c r="A702" s="16">
        <v>38718</v>
      </c>
      <c r="B702" s="23">
        <f t="shared" si="83"/>
        <v>8527</v>
      </c>
      <c r="C702" s="23">
        <f t="shared" si="83"/>
        <v>648</v>
      </c>
      <c r="D702" s="23">
        <f t="shared" si="83"/>
        <v>3418</v>
      </c>
      <c r="E702" s="15">
        <f t="shared" si="83"/>
        <v>12593</v>
      </c>
      <c r="F702" s="16">
        <v>38718</v>
      </c>
      <c r="G702" s="20">
        <f t="shared" si="82"/>
        <v>0.6771222107520051</v>
      </c>
      <c r="H702" s="21">
        <f t="shared" si="82"/>
        <v>0.051457158738981976</v>
      </c>
      <c r="I702" s="21">
        <f t="shared" si="82"/>
        <v>0.27142063050901294</v>
      </c>
      <c r="J702" s="22">
        <f t="shared" si="82"/>
        <v>1</v>
      </c>
    </row>
    <row r="703" spans="1:10" s="2" customFormat="1" ht="11.25" customHeight="1" hidden="1" outlineLevel="5">
      <c r="A703" s="12">
        <v>38749</v>
      </c>
      <c r="B703" s="106">
        <f t="shared" si="83"/>
        <v>7808</v>
      </c>
      <c r="C703" s="107">
        <f t="shared" si="83"/>
        <v>672</v>
      </c>
      <c r="D703" s="107">
        <f t="shared" si="83"/>
        <v>3029</v>
      </c>
      <c r="E703" s="15">
        <f t="shared" si="83"/>
        <v>11509</v>
      </c>
      <c r="F703" s="12">
        <v>38749</v>
      </c>
      <c r="G703" s="20">
        <f t="shared" si="82"/>
        <v>0.6784255799808845</v>
      </c>
      <c r="H703" s="21">
        <f t="shared" si="82"/>
        <v>0.0583890868016335</v>
      </c>
      <c r="I703" s="21">
        <f t="shared" si="82"/>
        <v>0.263185333217482</v>
      </c>
      <c r="J703" s="22">
        <f t="shared" si="82"/>
        <v>1</v>
      </c>
    </row>
    <row r="704" spans="1:10" s="2" customFormat="1" ht="11.25" customHeight="1" hidden="1" outlineLevel="5">
      <c r="A704" s="12">
        <v>38777</v>
      </c>
      <c r="B704" s="90">
        <f t="shared" si="83"/>
        <v>8971</v>
      </c>
      <c r="C704" s="91">
        <f t="shared" si="83"/>
        <v>892</v>
      </c>
      <c r="D704" s="91">
        <f t="shared" si="83"/>
        <v>4227.5</v>
      </c>
      <c r="E704" s="15">
        <f t="shared" si="83"/>
        <v>14090.5</v>
      </c>
      <c r="F704" s="12">
        <v>38777</v>
      </c>
      <c r="G704" s="20">
        <f t="shared" si="82"/>
        <v>0.6366700968737802</v>
      </c>
      <c r="H704" s="21">
        <f t="shared" si="82"/>
        <v>0.06330506369539761</v>
      </c>
      <c r="I704" s="21">
        <f t="shared" si="82"/>
        <v>0.3000248394308222</v>
      </c>
      <c r="J704" s="22">
        <f t="shared" si="82"/>
        <v>1</v>
      </c>
    </row>
    <row r="705" spans="1:10" s="2" customFormat="1" ht="11.25" customHeight="1" hidden="1" outlineLevel="5">
      <c r="A705" s="12">
        <v>38808</v>
      </c>
      <c r="B705" s="13">
        <f t="shared" si="83"/>
        <v>8971</v>
      </c>
      <c r="C705" s="23">
        <f t="shared" si="83"/>
        <v>892</v>
      </c>
      <c r="D705" s="23">
        <f t="shared" si="83"/>
        <v>4227.5</v>
      </c>
      <c r="E705" s="15">
        <f t="shared" si="83"/>
        <v>14090.5</v>
      </c>
      <c r="F705" s="12">
        <v>38808</v>
      </c>
      <c r="G705" s="20">
        <f t="shared" si="82"/>
        <v>0.6366700968737802</v>
      </c>
      <c r="H705" s="21">
        <f t="shared" si="82"/>
        <v>0.06330506369539761</v>
      </c>
      <c r="I705" s="21">
        <f t="shared" si="82"/>
        <v>0.3000248394308222</v>
      </c>
      <c r="J705" s="22">
        <f t="shared" si="82"/>
        <v>1</v>
      </c>
    </row>
    <row r="706" spans="1:10" s="2" customFormat="1" ht="11.25" customHeight="1" hidden="1" outlineLevel="5">
      <c r="A706" s="12">
        <v>38838</v>
      </c>
      <c r="B706" s="13">
        <f t="shared" si="83"/>
        <v>7148</v>
      </c>
      <c r="C706" s="23">
        <f t="shared" si="83"/>
        <v>742</v>
      </c>
      <c r="D706" s="23">
        <f t="shared" si="83"/>
        <v>3576</v>
      </c>
      <c r="E706" s="15">
        <f t="shared" si="83"/>
        <v>11466</v>
      </c>
      <c r="F706" s="12">
        <v>38838</v>
      </c>
      <c r="G706" s="20">
        <f t="shared" si="82"/>
        <v>0.623408337694052</v>
      </c>
      <c r="H706" s="21">
        <f t="shared" si="82"/>
        <v>0.06471306471306472</v>
      </c>
      <c r="I706" s="21">
        <f t="shared" si="82"/>
        <v>0.31187859759288333</v>
      </c>
      <c r="J706" s="22">
        <f t="shared" si="82"/>
        <v>1</v>
      </c>
    </row>
    <row r="707" spans="1:10" s="2" customFormat="1" ht="11.25" customHeight="1" hidden="1" outlineLevel="5">
      <c r="A707" s="12">
        <v>38869</v>
      </c>
      <c r="B707" s="13">
        <f t="shared" si="83"/>
        <v>9859</v>
      </c>
      <c r="C707" s="23">
        <f t="shared" si="83"/>
        <v>1016</v>
      </c>
      <c r="D707" s="23">
        <f t="shared" si="83"/>
        <v>4844</v>
      </c>
      <c r="E707" s="15">
        <f t="shared" si="83"/>
        <v>15719</v>
      </c>
      <c r="F707" s="12">
        <v>38869</v>
      </c>
      <c r="G707" s="20">
        <f t="shared" si="82"/>
        <v>0.6272027482664292</v>
      </c>
      <c r="H707" s="21">
        <f t="shared" si="82"/>
        <v>0.06463515490807303</v>
      </c>
      <c r="I707" s="21">
        <f t="shared" si="82"/>
        <v>0.3081620968254978</v>
      </c>
      <c r="J707" s="22">
        <f t="shared" si="82"/>
        <v>1</v>
      </c>
    </row>
    <row r="708" spans="1:10" s="2" customFormat="1" ht="11.25" customHeight="1" hidden="1" outlineLevel="5">
      <c r="A708" s="12">
        <v>38899</v>
      </c>
      <c r="B708" s="13">
        <f t="shared" si="83"/>
        <v>7366</v>
      </c>
      <c r="C708" s="23">
        <f t="shared" si="83"/>
        <v>854</v>
      </c>
      <c r="D708" s="23">
        <f t="shared" si="83"/>
        <v>3878</v>
      </c>
      <c r="E708" s="15">
        <f t="shared" si="83"/>
        <v>12098</v>
      </c>
      <c r="F708" s="12">
        <v>38899</v>
      </c>
      <c r="G708" s="20">
        <f t="shared" si="82"/>
        <v>0.6088609687551662</v>
      </c>
      <c r="H708" s="21">
        <f t="shared" si="82"/>
        <v>0.07059018019507357</v>
      </c>
      <c r="I708" s="21">
        <f t="shared" si="82"/>
        <v>0.3205488510497603</v>
      </c>
      <c r="J708" s="22">
        <f t="shared" si="82"/>
        <v>1</v>
      </c>
    </row>
    <row r="709" spans="1:10" s="2" customFormat="1" ht="11.25" customHeight="1" hidden="1" outlineLevel="5">
      <c r="A709" s="12">
        <v>38930</v>
      </c>
      <c r="B709" s="106">
        <f t="shared" si="83"/>
        <v>9422</v>
      </c>
      <c r="C709" s="107">
        <f t="shared" si="83"/>
        <v>963</v>
      </c>
      <c r="D709" s="107">
        <f t="shared" si="83"/>
        <v>4975</v>
      </c>
      <c r="E709" s="55">
        <f t="shared" si="83"/>
        <v>15360</v>
      </c>
      <c r="F709" s="12">
        <v>38930</v>
      </c>
      <c r="G709" s="20">
        <f t="shared" si="82"/>
        <v>0.6134114583333333</v>
      </c>
      <c r="H709" s="21">
        <f t="shared" si="82"/>
        <v>0.0626953125</v>
      </c>
      <c r="I709" s="21">
        <f t="shared" si="82"/>
        <v>0.3238932291666667</v>
      </c>
      <c r="J709" s="22">
        <f t="shared" si="82"/>
        <v>1</v>
      </c>
    </row>
    <row r="710" spans="1:10" s="2" customFormat="1" ht="11.25" customHeight="1" hidden="1" outlineLevel="5">
      <c r="A710" s="12">
        <v>38961</v>
      </c>
      <c r="B710" s="106">
        <f t="shared" si="83"/>
        <v>10201</v>
      </c>
      <c r="C710" s="107">
        <f t="shared" si="83"/>
        <v>1236</v>
      </c>
      <c r="D710" s="107">
        <f t="shared" si="83"/>
        <v>5770</v>
      </c>
      <c r="E710" s="55">
        <f t="shared" si="83"/>
        <v>17207</v>
      </c>
      <c r="F710" s="12">
        <v>38961</v>
      </c>
      <c r="G710" s="20">
        <f t="shared" si="82"/>
        <v>0.5928401232056721</v>
      </c>
      <c r="H710" s="21">
        <f t="shared" si="82"/>
        <v>0.07183123147556227</v>
      </c>
      <c r="I710" s="21">
        <f t="shared" si="82"/>
        <v>0.3353286453187656</v>
      </c>
      <c r="J710" s="22">
        <f t="shared" si="82"/>
        <v>1</v>
      </c>
    </row>
    <row r="711" spans="1:10" s="2" customFormat="1" ht="11.25" customHeight="1" hidden="1" outlineLevel="5">
      <c r="A711" s="12">
        <v>38991</v>
      </c>
      <c r="B711" s="106">
        <f t="shared" si="83"/>
        <v>10153</v>
      </c>
      <c r="C711" s="107">
        <f t="shared" si="83"/>
        <v>1331</v>
      </c>
      <c r="D711" s="107">
        <f t="shared" si="83"/>
        <v>5596</v>
      </c>
      <c r="E711" s="55">
        <f t="shared" si="83"/>
        <v>17080</v>
      </c>
      <c r="F711" s="12">
        <v>38991</v>
      </c>
      <c r="G711" s="20">
        <f t="shared" si="82"/>
        <v>0.5944379391100703</v>
      </c>
      <c r="H711" s="21">
        <f t="shared" si="82"/>
        <v>0.07792740046838408</v>
      </c>
      <c r="I711" s="21">
        <f t="shared" si="82"/>
        <v>0.32763466042154565</v>
      </c>
      <c r="J711" s="22">
        <f t="shared" si="82"/>
        <v>1</v>
      </c>
    </row>
    <row r="712" spans="1:10" s="2" customFormat="1" ht="11.25" customHeight="1" hidden="1" outlineLevel="5">
      <c r="A712" s="12">
        <v>39022</v>
      </c>
      <c r="B712" s="106">
        <f t="shared" si="83"/>
        <v>9140</v>
      </c>
      <c r="C712" s="107">
        <f t="shared" si="83"/>
        <v>1111</v>
      </c>
      <c r="D712" s="107">
        <f t="shared" si="83"/>
        <v>4815</v>
      </c>
      <c r="E712" s="55">
        <f t="shared" si="83"/>
        <v>15066</v>
      </c>
      <c r="F712" s="12">
        <v>39022</v>
      </c>
      <c r="G712" s="20">
        <f t="shared" si="82"/>
        <v>0.6066640116819328</v>
      </c>
      <c r="H712" s="21">
        <f t="shared" si="82"/>
        <v>0.07374220098234435</v>
      </c>
      <c r="I712" s="21">
        <f t="shared" si="82"/>
        <v>0.3195937873357228</v>
      </c>
      <c r="J712" s="22">
        <f t="shared" si="82"/>
        <v>1</v>
      </c>
    </row>
    <row r="713" spans="1:10" s="2" customFormat="1" ht="11.25" customHeight="1" hidden="1" outlineLevel="5">
      <c r="A713" s="12">
        <v>39052</v>
      </c>
      <c r="B713" s="113">
        <f aca="true" t="shared" si="84" ref="B713:E728">B570-B569</f>
        <v>6350</v>
      </c>
      <c r="C713" s="114">
        <f t="shared" si="84"/>
        <v>883</v>
      </c>
      <c r="D713" s="114">
        <f t="shared" si="84"/>
        <v>3689</v>
      </c>
      <c r="E713" s="63">
        <f t="shared" si="84"/>
        <v>10922</v>
      </c>
      <c r="F713" s="32">
        <v>39052</v>
      </c>
      <c r="G713" s="29">
        <f t="shared" si="82"/>
        <v>0.5813953488372093</v>
      </c>
      <c r="H713" s="30">
        <f t="shared" si="82"/>
        <v>0.08084599890130013</v>
      </c>
      <c r="I713" s="30">
        <f t="shared" si="82"/>
        <v>0.33775865226149054</v>
      </c>
      <c r="J713" s="31">
        <f t="shared" si="82"/>
        <v>1</v>
      </c>
    </row>
    <row r="714" spans="1:10" s="2" customFormat="1" ht="11.25" customHeight="1" hidden="1" outlineLevel="4" collapsed="1">
      <c r="A714" s="16">
        <v>39083</v>
      </c>
      <c r="B714" s="23">
        <f t="shared" si="84"/>
        <v>8886</v>
      </c>
      <c r="C714" s="23">
        <f t="shared" si="84"/>
        <v>1229</v>
      </c>
      <c r="D714" s="23">
        <f t="shared" si="84"/>
        <v>5063</v>
      </c>
      <c r="E714" s="15">
        <f t="shared" si="84"/>
        <v>15178</v>
      </c>
      <c r="F714" s="16">
        <v>39083</v>
      </c>
      <c r="G714" s="20">
        <f t="shared" si="82"/>
        <v>0.5854526288048492</v>
      </c>
      <c r="H714" s="21">
        <f t="shared" si="82"/>
        <v>0.08097246013967585</v>
      </c>
      <c r="I714" s="21">
        <f t="shared" si="82"/>
        <v>0.33357491105547504</v>
      </c>
      <c r="J714" s="22">
        <f t="shared" si="82"/>
        <v>1</v>
      </c>
    </row>
    <row r="715" spans="1:10" s="2" customFormat="1" ht="11.25" customHeight="1" hidden="1" outlineLevel="5">
      <c r="A715" s="16">
        <v>39114</v>
      </c>
      <c r="B715" s="107">
        <f t="shared" si="84"/>
        <v>8088</v>
      </c>
      <c r="C715" s="107">
        <f t="shared" si="84"/>
        <v>1088</v>
      </c>
      <c r="D715" s="107">
        <f t="shared" si="84"/>
        <v>4488</v>
      </c>
      <c r="E715" s="55">
        <f t="shared" si="84"/>
        <v>13664</v>
      </c>
      <c r="F715" s="16">
        <v>39114</v>
      </c>
      <c r="G715" s="20">
        <f t="shared" si="82"/>
        <v>0.59192037470726</v>
      </c>
      <c r="H715" s="21">
        <f t="shared" si="82"/>
        <v>0.07962529274004684</v>
      </c>
      <c r="I715" s="21">
        <f t="shared" si="82"/>
        <v>0.3284543325526932</v>
      </c>
      <c r="J715" s="22">
        <f t="shared" si="82"/>
        <v>1</v>
      </c>
    </row>
    <row r="716" spans="1:10" s="2" customFormat="1" ht="11.25" customHeight="1" hidden="1" outlineLevel="5">
      <c r="A716" s="16">
        <v>39142</v>
      </c>
      <c r="B716" s="107">
        <f t="shared" si="84"/>
        <v>9662</v>
      </c>
      <c r="C716" s="107">
        <f t="shared" si="84"/>
        <v>1198</v>
      </c>
      <c r="D716" s="107">
        <f t="shared" si="84"/>
        <v>4931</v>
      </c>
      <c r="E716" s="55">
        <f t="shared" si="84"/>
        <v>15791</v>
      </c>
      <c r="F716" s="16">
        <v>39142</v>
      </c>
      <c r="G716" s="20">
        <f t="shared" si="82"/>
        <v>0.6118675194731176</v>
      </c>
      <c r="H716" s="21">
        <f t="shared" si="82"/>
        <v>0.07586599962003673</v>
      </c>
      <c r="I716" s="21">
        <f t="shared" si="82"/>
        <v>0.31226648090684567</v>
      </c>
      <c r="J716" s="22">
        <f t="shared" si="82"/>
        <v>1</v>
      </c>
    </row>
    <row r="717" spans="1:10" s="2" customFormat="1" ht="11.25" customHeight="1" hidden="1" outlineLevel="5">
      <c r="A717" s="16">
        <v>39173</v>
      </c>
      <c r="B717" s="107">
        <f t="shared" si="84"/>
        <v>8492</v>
      </c>
      <c r="C717" s="107">
        <f t="shared" si="84"/>
        <v>1153</v>
      </c>
      <c r="D717" s="107">
        <f t="shared" si="84"/>
        <v>4819</v>
      </c>
      <c r="E717" s="55">
        <f t="shared" si="84"/>
        <v>14464</v>
      </c>
      <c r="F717" s="16">
        <v>39173</v>
      </c>
      <c r="G717" s="20">
        <f t="shared" si="82"/>
        <v>0.5871128318584071</v>
      </c>
      <c r="H717" s="21">
        <f t="shared" si="82"/>
        <v>0.07971515486725664</v>
      </c>
      <c r="I717" s="21">
        <f t="shared" si="82"/>
        <v>0.33317201327433627</v>
      </c>
      <c r="J717" s="22">
        <f t="shared" si="82"/>
        <v>1</v>
      </c>
    </row>
    <row r="718" spans="1:10" s="2" customFormat="1" ht="11.25" customHeight="1" hidden="1" outlineLevel="5">
      <c r="A718" s="16">
        <v>39203</v>
      </c>
      <c r="B718" s="107">
        <f t="shared" si="84"/>
        <v>9085</v>
      </c>
      <c r="C718" s="107">
        <f t="shared" si="84"/>
        <v>1188</v>
      </c>
      <c r="D718" s="107">
        <f t="shared" si="84"/>
        <v>5109</v>
      </c>
      <c r="E718" s="55">
        <f t="shared" si="84"/>
        <v>15382</v>
      </c>
      <c r="F718" s="16">
        <v>39203</v>
      </c>
      <c r="G718" s="20">
        <f t="shared" si="82"/>
        <v>0.5906254063190742</v>
      </c>
      <c r="H718" s="21">
        <f t="shared" si="82"/>
        <v>0.07723312963203745</v>
      </c>
      <c r="I718" s="21">
        <f t="shared" si="82"/>
        <v>0.33214146404888834</v>
      </c>
      <c r="J718" s="22">
        <f t="shared" si="82"/>
        <v>1</v>
      </c>
    </row>
    <row r="719" spans="1:10" s="2" customFormat="1" ht="11.25" customHeight="1" hidden="1" outlineLevel="5">
      <c r="A719" s="16">
        <v>39234</v>
      </c>
      <c r="B719" s="107">
        <f t="shared" si="84"/>
        <v>9907</v>
      </c>
      <c r="C719" s="107">
        <f t="shared" si="84"/>
        <v>1259</v>
      </c>
      <c r="D719" s="107">
        <f t="shared" si="84"/>
        <v>5330</v>
      </c>
      <c r="E719" s="55">
        <f t="shared" si="84"/>
        <v>16496</v>
      </c>
      <c r="F719" s="16">
        <v>39234</v>
      </c>
      <c r="G719" s="20">
        <f t="shared" si="82"/>
        <v>0.6005698351115422</v>
      </c>
      <c r="H719" s="21">
        <f t="shared" si="82"/>
        <v>0.07632153249272551</v>
      </c>
      <c r="I719" s="21">
        <f t="shared" si="82"/>
        <v>0.3231086323957323</v>
      </c>
      <c r="J719" s="22">
        <f t="shared" si="82"/>
        <v>1</v>
      </c>
    </row>
    <row r="720" spans="1:10" s="2" customFormat="1" ht="11.25" customHeight="1" hidden="1" outlineLevel="5">
      <c r="A720" s="16">
        <v>39264</v>
      </c>
      <c r="B720" s="107">
        <f t="shared" si="84"/>
        <v>8132</v>
      </c>
      <c r="C720" s="107">
        <f t="shared" si="84"/>
        <v>1186</v>
      </c>
      <c r="D720" s="107">
        <f t="shared" si="84"/>
        <v>4808</v>
      </c>
      <c r="E720" s="55">
        <f t="shared" si="84"/>
        <v>14126</v>
      </c>
      <c r="F720" s="16">
        <v>39264</v>
      </c>
      <c r="G720" s="20">
        <f t="shared" si="82"/>
        <v>0.5756760583321535</v>
      </c>
      <c r="H720" s="21">
        <f t="shared" si="82"/>
        <v>0.08395865779413847</v>
      </c>
      <c r="I720" s="21">
        <f t="shared" si="82"/>
        <v>0.34036528387370807</v>
      </c>
      <c r="J720" s="22">
        <f t="shared" si="82"/>
        <v>1</v>
      </c>
    </row>
    <row r="721" spans="1:10" s="2" customFormat="1" ht="11.25" customHeight="1" hidden="1" outlineLevel="5">
      <c r="A721" s="16">
        <v>39295</v>
      </c>
      <c r="B721" s="107">
        <f t="shared" si="84"/>
        <v>9511</v>
      </c>
      <c r="C721" s="107">
        <f t="shared" si="84"/>
        <v>1337</v>
      </c>
      <c r="D721" s="107">
        <f t="shared" si="84"/>
        <v>5487</v>
      </c>
      <c r="E721" s="55">
        <f t="shared" si="84"/>
        <v>16335</v>
      </c>
      <c r="F721" s="16">
        <v>39295</v>
      </c>
      <c r="G721" s="20">
        <f t="shared" si="82"/>
        <v>0.5822467095194368</v>
      </c>
      <c r="H721" s="21">
        <f t="shared" si="82"/>
        <v>0.08184879093970003</v>
      </c>
      <c r="I721" s="21">
        <f t="shared" si="82"/>
        <v>0.33590449954086316</v>
      </c>
      <c r="J721" s="22">
        <f t="shared" si="82"/>
        <v>1</v>
      </c>
    </row>
    <row r="722" spans="1:10" s="2" customFormat="1" ht="11.25" customHeight="1" hidden="1" outlineLevel="5">
      <c r="A722" s="16">
        <v>39326</v>
      </c>
      <c r="B722" s="107">
        <f t="shared" si="84"/>
        <v>10230</v>
      </c>
      <c r="C722" s="107">
        <f t="shared" si="84"/>
        <v>1589</v>
      </c>
      <c r="D722" s="107">
        <f t="shared" si="84"/>
        <v>5661</v>
      </c>
      <c r="E722" s="55">
        <f t="shared" si="84"/>
        <v>17480</v>
      </c>
      <c r="F722" s="16">
        <v>39326</v>
      </c>
      <c r="G722" s="20">
        <f t="shared" si="82"/>
        <v>0.5852402745995423</v>
      </c>
      <c r="H722" s="21">
        <f t="shared" si="82"/>
        <v>0.09090389016018306</v>
      </c>
      <c r="I722" s="21">
        <f t="shared" si="82"/>
        <v>0.3238558352402746</v>
      </c>
      <c r="J722" s="22">
        <f t="shared" si="82"/>
        <v>1</v>
      </c>
    </row>
    <row r="723" spans="1:10" s="2" customFormat="1" ht="11.25" customHeight="1" hidden="1" outlineLevel="5">
      <c r="A723" s="16">
        <v>39356</v>
      </c>
      <c r="B723" s="107">
        <f t="shared" si="84"/>
        <v>11126</v>
      </c>
      <c r="C723" s="107">
        <f t="shared" si="84"/>
        <v>1618</v>
      </c>
      <c r="D723" s="107">
        <f t="shared" si="84"/>
        <v>5722</v>
      </c>
      <c r="E723" s="55">
        <f t="shared" si="84"/>
        <v>18466</v>
      </c>
      <c r="F723" s="16">
        <v>39356</v>
      </c>
      <c r="G723" s="20">
        <f t="shared" si="82"/>
        <v>0.6025127260911947</v>
      </c>
      <c r="H723" s="21">
        <f t="shared" si="82"/>
        <v>0.08762049171450233</v>
      </c>
      <c r="I723" s="21">
        <f t="shared" si="82"/>
        <v>0.309866782194303</v>
      </c>
      <c r="J723" s="22">
        <f t="shared" si="82"/>
        <v>1</v>
      </c>
    </row>
    <row r="724" spans="1:10" s="2" customFormat="1" ht="11.25" customHeight="1" hidden="1" outlineLevel="5">
      <c r="A724" s="16">
        <v>39387</v>
      </c>
      <c r="B724" s="107">
        <f t="shared" si="84"/>
        <v>8737</v>
      </c>
      <c r="C724" s="107">
        <f t="shared" si="84"/>
        <v>1359</v>
      </c>
      <c r="D724" s="107">
        <f t="shared" si="84"/>
        <v>4705</v>
      </c>
      <c r="E724" s="55">
        <f t="shared" si="84"/>
        <v>14801</v>
      </c>
      <c r="F724" s="16">
        <v>39387</v>
      </c>
      <c r="G724" s="20">
        <f t="shared" si="82"/>
        <v>0.5902979528410243</v>
      </c>
      <c r="H724" s="21">
        <f t="shared" si="82"/>
        <v>0.09181812039727046</v>
      </c>
      <c r="I724" s="21">
        <f t="shared" si="82"/>
        <v>0.3178839267617053</v>
      </c>
      <c r="J724" s="22">
        <f t="shared" si="82"/>
        <v>1</v>
      </c>
    </row>
    <row r="725" spans="1:10" s="2" customFormat="1" ht="11.25" customHeight="1" hidden="1" outlineLevel="5">
      <c r="A725" s="24">
        <v>39417</v>
      </c>
      <c r="B725" s="114">
        <f t="shared" si="84"/>
        <v>4612</v>
      </c>
      <c r="C725" s="114">
        <f t="shared" si="84"/>
        <v>789</v>
      </c>
      <c r="D725" s="114">
        <f t="shared" si="84"/>
        <v>2408</v>
      </c>
      <c r="E725" s="63">
        <f t="shared" si="84"/>
        <v>7809</v>
      </c>
      <c r="F725" s="24">
        <v>39417</v>
      </c>
      <c r="G725" s="29">
        <f t="shared" si="82"/>
        <v>0.5906005890639007</v>
      </c>
      <c r="H725" s="30">
        <f t="shared" si="82"/>
        <v>0.10103726469458317</v>
      </c>
      <c r="I725" s="30">
        <f t="shared" si="82"/>
        <v>0.3083621462415162</v>
      </c>
      <c r="J725" s="31">
        <f t="shared" si="82"/>
        <v>1</v>
      </c>
    </row>
    <row r="726" spans="1:10" s="2" customFormat="1" ht="11.25" customHeight="1" hidden="1" outlineLevel="4" collapsed="1">
      <c r="A726" s="16">
        <v>39448</v>
      </c>
      <c r="B726" s="23">
        <f t="shared" si="84"/>
        <v>8815</v>
      </c>
      <c r="C726" s="23">
        <f t="shared" si="84"/>
        <v>1286</v>
      </c>
      <c r="D726" s="23">
        <f t="shared" si="84"/>
        <v>4880</v>
      </c>
      <c r="E726" s="15">
        <f t="shared" si="84"/>
        <v>14981</v>
      </c>
      <c r="F726" s="16">
        <v>39448</v>
      </c>
      <c r="G726" s="20">
        <f t="shared" si="82"/>
        <v>0.5884119885187905</v>
      </c>
      <c r="H726" s="21">
        <f t="shared" si="82"/>
        <v>0.08584206661771578</v>
      </c>
      <c r="I726" s="21">
        <f t="shared" si="82"/>
        <v>0.3257459448634938</v>
      </c>
      <c r="J726" s="22">
        <f t="shared" si="82"/>
        <v>1</v>
      </c>
    </row>
    <row r="727" spans="1:10" s="2" customFormat="1" ht="11.25" customHeight="1" hidden="1" outlineLevel="5">
      <c r="A727" s="12">
        <v>39479</v>
      </c>
      <c r="B727" s="106">
        <f t="shared" si="84"/>
        <v>7862</v>
      </c>
      <c r="C727" s="107">
        <f t="shared" si="84"/>
        <v>1295</v>
      </c>
      <c r="D727" s="107">
        <f t="shared" si="84"/>
        <v>5227</v>
      </c>
      <c r="E727" s="55">
        <f t="shared" si="84"/>
        <v>14384</v>
      </c>
      <c r="F727" s="12">
        <v>39479</v>
      </c>
      <c r="G727" s="20">
        <f t="shared" si="82"/>
        <v>0.546579532814238</v>
      </c>
      <c r="H727" s="21">
        <f t="shared" si="82"/>
        <v>0.09003058954393771</v>
      </c>
      <c r="I727" s="21">
        <f t="shared" si="82"/>
        <v>0.36338987764182423</v>
      </c>
      <c r="J727" s="22">
        <f t="shared" si="82"/>
        <v>1</v>
      </c>
    </row>
    <row r="728" spans="1:10" s="2" customFormat="1" ht="11.25" customHeight="1" hidden="1" outlineLevel="5">
      <c r="A728" s="12">
        <v>39508</v>
      </c>
      <c r="B728" s="106">
        <f t="shared" si="84"/>
        <v>7188</v>
      </c>
      <c r="C728" s="107">
        <f t="shared" si="84"/>
        <v>1114</v>
      </c>
      <c r="D728" s="107">
        <f t="shared" si="84"/>
        <v>4150</v>
      </c>
      <c r="E728" s="55">
        <f t="shared" si="84"/>
        <v>12452</v>
      </c>
      <c r="F728" s="12">
        <v>39508</v>
      </c>
      <c r="G728" s="20">
        <f t="shared" si="82"/>
        <v>0.5772566655958882</v>
      </c>
      <c r="H728" s="21">
        <f t="shared" si="82"/>
        <v>0.08946353999357533</v>
      </c>
      <c r="I728" s="21">
        <f t="shared" si="82"/>
        <v>0.33327979441053646</v>
      </c>
      <c r="J728" s="22">
        <f t="shared" si="82"/>
        <v>1</v>
      </c>
    </row>
    <row r="729" spans="1:10" s="2" customFormat="1" ht="11.25" customHeight="1" hidden="1" outlineLevel="5">
      <c r="A729" s="12">
        <v>39539</v>
      </c>
      <c r="B729" s="106">
        <f aca="true" t="shared" si="85" ref="B729:E737">B586-B585</f>
        <v>9103</v>
      </c>
      <c r="C729" s="107">
        <f t="shared" si="85"/>
        <v>1413</v>
      </c>
      <c r="D729" s="107">
        <f t="shared" si="85"/>
        <v>5188</v>
      </c>
      <c r="E729" s="55">
        <f t="shared" si="85"/>
        <v>15704</v>
      </c>
      <c r="F729" s="12">
        <v>39539</v>
      </c>
      <c r="G729" s="20">
        <f t="shared" si="82"/>
        <v>0.5796612328069282</v>
      </c>
      <c r="H729" s="21">
        <f t="shared" si="82"/>
        <v>0.08997707590422822</v>
      </c>
      <c r="I729" s="21">
        <f t="shared" si="82"/>
        <v>0.33036169128884363</v>
      </c>
      <c r="J729" s="22">
        <f t="shared" si="82"/>
        <v>1</v>
      </c>
    </row>
    <row r="730" spans="1:10" s="2" customFormat="1" ht="11.25" customHeight="1" hidden="1" outlineLevel="5">
      <c r="A730" s="12">
        <v>39569</v>
      </c>
      <c r="B730" s="106">
        <f t="shared" si="85"/>
        <v>7446</v>
      </c>
      <c r="C730" s="107">
        <f t="shared" si="85"/>
        <v>1333</v>
      </c>
      <c r="D730" s="107">
        <f t="shared" si="85"/>
        <v>4783</v>
      </c>
      <c r="E730" s="55">
        <f t="shared" si="85"/>
        <v>13562</v>
      </c>
      <c r="F730" s="12">
        <v>39569</v>
      </c>
      <c r="G730" s="20">
        <f t="shared" si="82"/>
        <v>0.5490340657720101</v>
      </c>
      <c r="H730" s="21">
        <f t="shared" si="82"/>
        <v>0.09828933785577348</v>
      </c>
      <c r="I730" s="21">
        <f t="shared" si="82"/>
        <v>0.3526765963722165</v>
      </c>
      <c r="J730" s="22">
        <f t="shared" si="82"/>
        <v>1</v>
      </c>
    </row>
    <row r="731" spans="1:10" s="2" customFormat="1" ht="11.25" customHeight="1" hidden="1" outlineLevel="5">
      <c r="A731" s="12">
        <v>39600</v>
      </c>
      <c r="B731" s="106">
        <f t="shared" si="85"/>
        <v>8180</v>
      </c>
      <c r="C731" s="107">
        <f t="shared" si="85"/>
        <v>1485</v>
      </c>
      <c r="D731" s="107">
        <f t="shared" si="85"/>
        <v>5330</v>
      </c>
      <c r="E731" s="55">
        <f t="shared" si="85"/>
        <v>14995</v>
      </c>
      <c r="F731" s="12">
        <v>39600</v>
      </c>
      <c r="G731" s="20">
        <f t="shared" si="82"/>
        <v>0.545515171723908</v>
      </c>
      <c r="H731" s="21">
        <f t="shared" si="82"/>
        <v>0.09903301100366789</v>
      </c>
      <c r="I731" s="21">
        <f t="shared" si="82"/>
        <v>0.35545181727242414</v>
      </c>
      <c r="J731" s="22">
        <f t="shared" si="82"/>
        <v>1</v>
      </c>
    </row>
    <row r="732" spans="1:10" s="2" customFormat="1" ht="11.25" customHeight="1" hidden="1" outlineLevel="5">
      <c r="A732" s="12">
        <v>39630</v>
      </c>
      <c r="B732" s="106">
        <f t="shared" si="85"/>
        <v>7250</v>
      </c>
      <c r="C732" s="107">
        <f t="shared" si="85"/>
        <v>1447</v>
      </c>
      <c r="D732" s="107">
        <f t="shared" si="85"/>
        <v>4963</v>
      </c>
      <c r="E732" s="55">
        <f t="shared" si="85"/>
        <v>13660</v>
      </c>
      <c r="F732" s="12">
        <v>39630</v>
      </c>
      <c r="G732" s="20">
        <f t="shared" si="82"/>
        <v>0.5307467057101025</v>
      </c>
      <c r="H732" s="21">
        <f t="shared" si="82"/>
        <v>0.10592972181551977</v>
      </c>
      <c r="I732" s="21">
        <f t="shared" si="82"/>
        <v>0.36332357247437774</v>
      </c>
      <c r="J732" s="22">
        <f t="shared" si="82"/>
        <v>1</v>
      </c>
    </row>
    <row r="733" spans="1:10" s="2" customFormat="1" ht="11.25" customHeight="1" hidden="1" outlineLevel="5">
      <c r="A733" s="12">
        <v>39661</v>
      </c>
      <c r="B733" s="106">
        <f t="shared" si="85"/>
        <v>7595</v>
      </c>
      <c r="C733" s="107">
        <f t="shared" si="85"/>
        <v>1503</v>
      </c>
      <c r="D733" s="107">
        <f t="shared" si="85"/>
        <v>5053</v>
      </c>
      <c r="E733" s="55">
        <f t="shared" si="85"/>
        <v>14151</v>
      </c>
      <c r="F733" s="12">
        <v>39661</v>
      </c>
      <c r="G733" s="20">
        <f t="shared" si="82"/>
        <v>0.5367111864885874</v>
      </c>
      <c r="H733" s="21">
        <f t="shared" si="82"/>
        <v>0.10621157515369939</v>
      </c>
      <c r="I733" s="21">
        <f t="shared" si="82"/>
        <v>0.3570772383577132</v>
      </c>
      <c r="J733" s="22">
        <f t="shared" si="82"/>
        <v>1</v>
      </c>
    </row>
    <row r="734" spans="1:10" s="2" customFormat="1" ht="11.25" customHeight="1" hidden="1" outlineLevel="5">
      <c r="A734" s="12">
        <v>39692</v>
      </c>
      <c r="B734" s="106">
        <f t="shared" si="85"/>
        <v>10073</v>
      </c>
      <c r="C734" s="107">
        <f t="shared" si="85"/>
        <v>2134</v>
      </c>
      <c r="D734" s="107">
        <f t="shared" si="85"/>
        <v>6411</v>
      </c>
      <c r="E734" s="55">
        <f t="shared" si="85"/>
        <v>18618</v>
      </c>
      <c r="F734" s="12">
        <v>39692</v>
      </c>
      <c r="G734" s="20">
        <f t="shared" si="82"/>
        <v>0.5410355569878612</v>
      </c>
      <c r="H734" s="21">
        <f t="shared" si="82"/>
        <v>0.1146202599634762</v>
      </c>
      <c r="I734" s="21">
        <f t="shared" si="82"/>
        <v>0.3443441830486626</v>
      </c>
      <c r="J734" s="22">
        <f t="shared" si="82"/>
        <v>1</v>
      </c>
    </row>
    <row r="735" spans="1:10" s="2" customFormat="1" ht="11.25" customHeight="1" hidden="1" outlineLevel="5">
      <c r="A735" s="12">
        <v>39722</v>
      </c>
      <c r="B735" s="106">
        <f t="shared" si="85"/>
        <v>8784</v>
      </c>
      <c r="C735" s="107">
        <f t="shared" si="85"/>
        <v>1740</v>
      </c>
      <c r="D735" s="107">
        <f t="shared" si="85"/>
        <v>5323</v>
      </c>
      <c r="E735" s="55">
        <f t="shared" si="85"/>
        <v>15847</v>
      </c>
      <c r="F735" s="12">
        <v>39722</v>
      </c>
      <c r="G735" s="20">
        <f t="shared" si="82"/>
        <v>0.5543004985170695</v>
      </c>
      <c r="H735" s="21">
        <f t="shared" si="82"/>
        <v>0.10979996213794409</v>
      </c>
      <c r="I735" s="21">
        <f t="shared" si="82"/>
        <v>0.33589953934498645</v>
      </c>
      <c r="J735" s="22">
        <f t="shared" si="82"/>
        <v>1</v>
      </c>
    </row>
    <row r="736" spans="1:10" s="2" customFormat="1" ht="11.25" customHeight="1" hidden="1" outlineLevel="5">
      <c r="A736" s="12">
        <v>39753</v>
      </c>
      <c r="B736" s="106">
        <f t="shared" si="85"/>
        <v>7222</v>
      </c>
      <c r="C736" s="107">
        <f t="shared" si="85"/>
        <v>1399</v>
      </c>
      <c r="D736" s="107">
        <f t="shared" si="85"/>
        <v>4139</v>
      </c>
      <c r="E736" s="55">
        <f t="shared" si="85"/>
        <v>12760</v>
      </c>
      <c r="F736" s="12">
        <v>39753</v>
      </c>
      <c r="G736" s="20">
        <f t="shared" si="82"/>
        <v>0.565987460815047</v>
      </c>
      <c r="H736" s="21">
        <f t="shared" si="82"/>
        <v>0.10963949843260189</v>
      </c>
      <c r="I736" s="21">
        <f t="shared" si="82"/>
        <v>0.32437304075235107</v>
      </c>
      <c r="J736" s="22">
        <f t="shared" si="82"/>
        <v>1</v>
      </c>
    </row>
    <row r="737" spans="1:10" s="2" customFormat="1" ht="11.25" customHeight="1" hidden="1" outlineLevel="5">
      <c r="A737" s="32">
        <v>39783</v>
      </c>
      <c r="B737" s="113">
        <f t="shared" si="85"/>
        <v>7810</v>
      </c>
      <c r="C737" s="114">
        <f t="shared" si="85"/>
        <v>1292</v>
      </c>
      <c r="D737" s="114">
        <f t="shared" si="85"/>
        <v>3869</v>
      </c>
      <c r="E737" s="63">
        <f t="shared" si="85"/>
        <v>12971</v>
      </c>
      <c r="F737" s="32">
        <v>39783</v>
      </c>
      <c r="G737" s="29">
        <f t="shared" si="82"/>
        <v>0.6021124045948655</v>
      </c>
      <c r="H737" s="30">
        <f t="shared" si="82"/>
        <v>0.09960681520314547</v>
      </c>
      <c r="I737" s="30">
        <f t="shared" si="82"/>
        <v>0.29828078020198906</v>
      </c>
      <c r="J737" s="31">
        <f t="shared" si="82"/>
        <v>1</v>
      </c>
    </row>
    <row r="738" spans="1:10" s="2" customFormat="1" ht="11.25" customHeight="1" hidden="1" outlineLevel="4" collapsed="1">
      <c r="A738" s="16">
        <v>39814</v>
      </c>
      <c r="B738" s="23">
        <f aca="true" t="shared" si="86" ref="B738:D753">B911</f>
        <v>7469</v>
      </c>
      <c r="C738" s="23">
        <f t="shared" si="86"/>
        <v>1452</v>
      </c>
      <c r="D738" s="23">
        <f t="shared" si="86"/>
        <v>4443</v>
      </c>
      <c r="E738" s="15">
        <v>25731</v>
      </c>
      <c r="F738" s="16">
        <v>39814</v>
      </c>
      <c r="G738" s="20">
        <f t="shared" si="82"/>
        <v>0.2902724340289923</v>
      </c>
      <c r="H738" s="21">
        <f t="shared" si="82"/>
        <v>0.056429987175002916</v>
      </c>
      <c r="I738" s="21">
        <f t="shared" si="82"/>
        <v>0.1726710971202052</v>
      </c>
      <c r="J738" s="22">
        <f t="shared" si="82"/>
        <v>1</v>
      </c>
    </row>
    <row r="739" spans="1:10" s="2" customFormat="1" ht="11.25" customHeight="1" hidden="1" outlineLevel="5">
      <c r="A739" s="12">
        <v>39845</v>
      </c>
      <c r="B739" s="106">
        <f t="shared" si="86"/>
        <v>7587</v>
      </c>
      <c r="C739" s="107">
        <f t="shared" si="86"/>
        <v>1447</v>
      </c>
      <c r="D739" s="107">
        <f t="shared" si="86"/>
        <v>4318</v>
      </c>
      <c r="E739" s="55">
        <f aca="true" t="shared" si="87" ref="E739:E791">SUM(B739:D739)</f>
        <v>13352</v>
      </c>
      <c r="F739" s="12">
        <v>39845</v>
      </c>
      <c r="G739" s="20">
        <f t="shared" si="82"/>
        <v>0.5682294787297784</v>
      </c>
      <c r="H739" s="21">
        <f t="shared" si="82"/>
        <v>0.10837327741162373</v>
      </c>
      <c r="I739" s="21">
        <f t="shared" si="82"/>
        <v>0.32339724385859797</v>
      </c>
      <c r="J739" s="22">
        <f t="shared" si="82"/>
        <v>1</v>
      </c>
    </row>
    <row r="740" spans="1:10" s="2" customFormat="1" ht="11.25" customHeight="1" hidden="1" outlineLevel="5">
      <c r="A740" s="12">
        <v>39873</v>
      </c>
      <c r="B740" s="106">
        <f t="shared" si="86"/>
        <v>8830</v>
      </c>
      <c r="C740" s="107">
        <f t="shared" si="86"/>
        <v>1706</v>
      </c>
      <c r="D740" s="107">
        <f t="shared" si="86"/>
        <v>5066</v>
      </c>
      <c r="E740" s="55">
        <f t="shared" si="87"/>
        <v>15602</v>
      </c>
      <c r="F740" s="12">
        <v>39873</v>
      </c>
      <c r="G740" s="20">
        <f t="shared" si="82"/>
        <v>0.5659530829380849</v>
      </c>
      <c r="H740" s="21">
        <f t="shared" si="82"/>
        <v>0.10934495577490065</v>
      </c>
      <c r="I740" s="21">
        <f t="shared" si="82"/>
        <v>0.3247019612870145</v>
      </c>
      <c r="J740" s="22">
        <f t="shared" si="82"/>
        <v>1</v>
      </c>
    </row>
    <row r="741" spans="1:10" s="2" customFormat="1" ht="11.25" customHeight="1" hidden="1" outlineLevel="5">
      <c r="A741" s="12">
        <v>39904</v>
      </c>
      <c r="B741" s="106">
        <f t="shared" si="86"/>
        <v>8479</v>
      </c>
      <c r="C741" s="107">
        <f t="shared" si="86"/>
        <v>1599</v>
      </c>
      <c r="D741" s="107">
        <f t="shared" si="86"/>
        <v>5067</v>
      </c>
      <c r="E741" s="55">
        <f t="shared" si="87"/>
        <v>15145</v>
      </c>
      <c r="F741" s="12">
        <v>39904</v>
      </c>
      <c r="G741" s="20">
        <f t="shared" si="82"/>
        <v>0.559854737537141</v>
      </c>
      <c r="H741" s="21">
        <f t="shared" si="82"/>
        <v>0.1055793991416309</v>
      </c>
      <c r="I741" s="21">
        <f t="shared" si="82"/>
        <v>0.3345658633212281</v>
      </c>
      <c r="J741" s="22">
        <f t="shared" si="82"/>
        <v>1</v>
      </c>
    </row>
    <row r="742" spans="1:10" s="2" customFormat="1" ht="11.25" customHeight="1" hidden="1" outlineLevel="5">
      <c r="A742" s="12">
        <v>39934</v>
      </c>
      <c r="B742" s="106">
        <f t="shared" si="86"/>
        <v>9430</v>
      </c>
      <c r="C742" s="107">
        <f t="shared" si="86"/>
        <v>2531</v>
      </c>
      <c r="D742" s="107">
        <f t="shared" si="86"/>
        <v>4926</v>
      </c>
      <c r="E742" s="55">
        <f t="shared" si="87"/>
        <v>16887</v>
      </c>
      <c r="F742" s="12">
        <v>39934</v>
      </c>
      <c r="G742" s="20">
        <f t="shared" si="82"/>
        <v>0.5584177177710665</v>
      </c>
      <c r="H742" s="21">
        <f t="shared" si="82"/>
        <v>0.14987860484396281</v>
      </c>
      <c r="I742" s="21">
        <f t="shared" si="82"/>
        <v>0.29170367738497066</v>
      </c>
      <c r="J742" s="22">
        <f t="shared" si="82"/>
        <v>1</v>
      </c>
    </row>
    <row r="743" spans="1:10" s="2" customFormat="1" ht="11.25" customHeight="1" hidden="1" outlineLevel="5">
      <c r="A743" s="12">
        <v>39965</v>
      </c>
      <c r="B743" s="106">
        <f t="shared" si="86"/>
        <v>10213</v>
      </c>
      <c r="C743" s="107">
        <f t="shared" si="86"/>
        <v>2441</v>
      </c>
      <c r="D743" s="107">
        <f t="shared" si="86"/>
        <v>5922</v>
      </c>
      <c r="E743" s="55">
        <f t="shared" si="87"/>
        <v>18576</v>
      </c>
      <c r="F743" s="12">
        <v>39965</v>
      </c>
      <c r="G743" s="20">
        <f t="shared" si="82"/>
        <v>0.5497954349698536</v>
      </c>
      <c r="H743" s="21">
        <f t="shared" si="82"/>
        <v>0.13140611541774333</v>
      </c>
      <c r="I743" s="21">
        <f t="shared" si="82"/>
        <v>0.3187984496124031</v>
      </c>
      <c r="J743" s="22">
        <f t="shared" si="82"/>
        <v>1</v>
      </c>
    </row>
    <row r="744" spans="1:10" s="2" customFormat="1" ht="11.25" customHeight="1" hidden="1" outlineLevel="5">
      <c r="A744" s="12">
        <v>39995</v>
      </c>
      <c r="B744" s="106">
        <f t="shared" si="86"/>
        <v>8591</v>
      </c>
      <c r="C744" s="107">
        <f t="shared" si="86"/>
        <v>2006</v>
      </c>
      <c r="D744" s="107">
        <f t="shared" si="86"/>
        <v>5883</v>
      </c>
      <c r="E744" s="55">
        <f t="shared" si="87"/>
        <v>16480</v>
      </c>
      <c r="F744" s="12">
        <v>39995</v>
      </c>
      <c r="G744" s="20">
        <f t="shared" si="82"/>
        <v>0.5212985436893204</v>
      </c>
      <c r="H744" s="21">
        <f t="shared" si="82"/>
        <v>0.12172330097087379</v>
      </c>
      <c r="I744" s="21">
        <f t="shared" si="82"/>
        <v>0.3569781553398058</v>
      </c>
      <c r="J744" s="22">
        <f aca="true" t="shared" si="88" ref="J744:J791">E744/$E744</f>
        <v>1</v>
      </c>
    </row>
    <row r="745" spans="1:10" s="2" customFormat="1" ht="11.25" customHeight="1" hidden="1" outlineLevel="5">
      <c r="A745" s="12">
        <v>40026</v>
      </c>
      <c r="B745" s="106">
        <f t="shared" si="86"/>
        <v>8637</v>
      </c>
      <c r="C745" s="107">
        <f t="shared" si="86"/>
        <v>1859</v>
      </c>
      <c r="D745" s="107">
        <f t="shared" si="86"/>
        <v>5428</v>
      </c>
      <c r="E745" s="55">
        <f t="shared" si="87"/>
        <v>15924</v>
      </c>
      <c r="F745" s="12">
        <v>40026</v>
      </c>
      <c r="G745" s="20">
        <f aca="true" t="shared" si="89" ref="G745:I767">B745/$E745</f>
        <v>0.542388847023361</v>
      </c>
      <c r="H745" s="21">
        <f t="shared" si="89"/>
        <v>0.11674202461693042</v>
      </c>
      <c r="I745" s="21">
        <f t="shared" si="89"/>
        <v>0.3408691283597086</v>
      </c>
      <c r="J745" s="22">
        <f t="shared" si="88"/>
        <v>1</v>
      </c>
    </row>
    <row r="746" spans="1:10" s="2" customFormat="1" ht="11.25" customHeight="1" hidden="1" outlineLevel="5">
      <c r="A746" s="12">
        <v>40057</v>
      </c>
      <c r="B746" s="106">
        <f t="shared" si="86"/>
        <v>11345</v>
      </c>
      <c r="C746" s="107">
        <f t="shared" si="86"/>
        <v>2806</v>
      </c>
      <c r="D746" s="107">
        <f t="shared" si="86"/>
        <v>6794</v>
      </c>
      <c r="E746" s="55">
        <f t="shared" si="87"/>
        <v>20945</v>
      </c>
      <c r="F746" s="12">
        <v>40057</v>
      </c>
      <c r="G746" s="20">
        <f t="shared" si="89"/>
        <v>0.5416567199809024</v>
      </c>
      <c r="H746" s="21">
        <f t="shared" si="89"/>
        <v>0.13396992122224874</v>
      </c>
      <c r="I746" s="21">
        <f t="shared" si="89"/>
        <v>0.32437335879684887</v>
      </c>
      <c r="J746" s="22">
        <f t="shared" si="88"/>
        <v>1</v>
      </c>
    </row>
    <row r="747" spans="1:10" s="2" customFormat="1" ht="11.25" customHeight="1" hidden="1" outlineLevel="5">
      <c r="A747" s="12">
        <v>40087</v>
      </c>
      <c r="B747" s="106">
        <f t="shared" si="86"/>
        <v>9636</v>
      </c>
      <c r="C747" s="107">
        <f t="shared" si="86"/>
        <v>2363</v>
      </c>
      <c r="D747" s="107">
        <f t="shared" si="86"/>
        <v>5562</v>
      </c>
      <c r="E747" s="55">
        <f t="shared" si="87"/>
        <v>17561</v>
      </c>
      <c r="F747" s="12">
        <v>40087</v>
      </c>
      <c r="G747" s="20">
        <f t="shared" si="89"/>
        <v>0.5487159045612436</v>
      </c>
      <c r="H747" s="21">
        <f t="shared" si="89"/>
        <v>0.1345595353339787</v>
      </c>
      <c r="I747" s="21">
        <f t="shared" si="89"/>
        <v>0.3167245601047776</v>
      </c>
      <c r="J747" s="22">
        <f t="shared" si="88"/>
        <v>1</v>
      </c>
    </row>
    <row r="748" spans="1:10" s="2" customFormat="1" ht="11.25" customHeight="1" hidden="1" outlineLevel="5">
      <c r="A748" s="12">
        <v>40118</v>
      </c>
      <c r="B748" s="106">
        <f t="shared" si="86"/>
        <v>7786</v>
      </c>
      <c r="C748" s="107">
        <f t="shared" si="86"/>
        <v>1748</v>
      </c>
      <c r="D748" s="107">
        <f t="shared" si="86"/>
        <v>4389</v>
      </c>
      <c r="E748" s="55">
        <f t="shared" si="87"/>
        <v>13923</v>
      </c>
      <c r="F748" s="12">
        <v>40118</v>
      </c>
      <c r="G748" s="20">
        <f t="shared" si="89"/>
        <v>0.5592185592185592</v>
      </c>
      <c r="H748" s="21">
        <f t="shared" si="89"/>
        <v>0.12554765495941966</v>
      </c>
      <c r="I748" s="21">
        <f t="shared" si="89"/>
        <v>0.3152337858220211</v>
      </c>
      <c r="J748" s="22">
        <f t="shared" si="88"/>
        <v>1</v>
      </c>
    </row>
    <row r="749" spans="1:10" s="2" customFormat="1" ht="11.25" customHeight="1" hidden="1" outlineLevel="5">
      <c r="A749" s="32">
        <v>40148</v>
      </c>
      <c r="B749" s="113">
        <f t="shared" si="86"/>
        <v>6596</v>
      </c>
      <c r="C749" s="114">
        <f t="shared" si="86"/>
        <v>1272</v>
      </c>
      <c r="D749" s="114">
        <f t="shared" si="86"/>
        <v>3584</v>
      </c>
      <c r="E749" s="63">
        <f t="shared" si="87"/>
        <v>11452</v>
      </c>
      <c r="F749" s="32">
        <v>40148</v>
      </c>
      <c r="G749" s="29">
        <f t="shared" si="89"/>
        <v>0.5759692630108278</v>
      </c>
      <c r="H749" s="30">
        <f t="shared" si="89"/>
        <v>0.11107230178134823</v>
      </c>
      <c r="I749" s="30">
        <f t="shared" si="89"/>
        <v>0.31295843520782396</v>
      </c>
      <c r="J749" s="31">
        <f t="shared" si="88"/>
        <v>1</v>
      </c>
    </row>
    <row r="750" spans="1:10" s="2" customFormat="1" ht="11.25" customHeight="1" hidden="1" outlineLevel="4" collapsed="1">
      <c r="A750" s="16">
        <v>40179</v>
      </c>
      <c r="B750" s="23">
        <f t="shared" si="86"/>
        <v>7937</v>
      </c>
      <c r="C750" s="23">
        <f t="shared" si="86"/>
        <v>1603</v>
      </c>
      <c r="D750" s="23">
        <f t="shared" si="86"/>
        <v>4400</v>
      </c>
      <c r="E750" s="15">
        <f t="shared" si="87"/>
        <v>13940</v>
      </c>
      <c r="F750" s="16">
        <v>40179</v>
      </c>
      <c r="G750" s="20">
        <f t="shared" si="89"/>
        <v>0.5693687230989957</v>
      </c>
      <c r="H750" s="21">
        <f t="shared" si="89"/>
        <v>0.11499282639885222</v>
      </c>
      <c r="I750" s="21">
        <f t="shared" si="89"/>
        <v>0.31563845050215206</v>
      </c>
      <c r="J750" s="22">
        <f t="shared" si="88"/>
        <v>1</v>
      </c>
    </row>
    <row r="751" spans="1:10" s="2" customFormat="1" ht="11.25" customHeight="1" hidden="1" outlineLevel="5">
      <c r="A751" s="12">
        <v>40210</v>
      </c>
      <c r="B751" s="106">
        <f t="shared" si="86"/>
        <v>7666</v>
      </c>
      <c r="C751" s="107">
        <f t="shared" si="86"/>
        <v>1690</v>
      </c>
      <c r="D751" s="107">
        <f t="shared" si="86"/>
        <v>4311</v>
      </c>
      <c r="E751" s="55">
        <f t="shared" si="87"/>
        <v>13667</v>
      </c>
      <c r="F751" s="16">
        <v>40210</v>
      </c>
      <c r="G751" s="20">
        <f t="shared" si="89"/>
        <v>0.5609131484597937</v>
      </c>
      <c r="H751" s="21">
        <f t="shared" si="89"/>
        <v>0.1236555205970586</v>
      </c>
      <c r="I751" s="21">
        <f t="shared" si="89"/>
        <v>0.31543133094314774</v>
      </c>
      <c r="J751" s="22">
        <f t="shared" si="88"/>
        <v>1</v>
      </c>
    </row>
    <row r="752" spans="1:10" s="2" customFormat="1" ht="11.25" customHeight="1" hidden="1" outlineLevel="5">
      <c r="A752" s="12">
        <v>40238</v>
      </c>
      <c r="B752" s="106">
        <f t="shared" si="86"/>
        <v>9535</v>
      </c>
      <c r="C752" s="107">
        <f t="shared" si="86"/>
        <v>2028</v>
      </c>
      <c r="D752" s="107">
        <f t="shared" si="86"/>
        <v>5316</v>
      </c>
      <c r="E752" s="55">
        <f t="shared" si="87"/>
        <v>16879</v>
      </c>
      <c r="F752" s="16">
        <v>40238</v>
      </c>
      <c r="G752" s="20">
        <f t="shared" si="89"/>
        <v>0.5649031340719237</v>
      </c>
      <c r="H752" s="21">
        <f t="shared" si="89"/>
        <v>0.120149297944191</v>
      </c>
      <c r="I752" s="21">
        <f t="shared" si="89"/>
        <v>0.3149475679838853</v>
      </c>
      <c r="J752" s="22">
        <f t="shared" si="88"/>
        <v>1</v>
      </c>
    </row>
    <row r="753" spans="1:10" s="2" customFormat="1" ht="11.25" customHeight="1" hidden="1" outlineLevel="5">
      <c r="A753" s="12">
        <v>40269</v>
      </c>
      <c r="B753" s="106">
        <f t="shared" si="86"/>
        <v>7685</v>
      </c>
      <c r="C753" s="107">
        <f t="shared" si="86"/>
        <v>1726</v>
      </c>
      <c r="D753" s="107">
        <f t="shared" si="86"/>
        <v>4784</v>
      </c>
      <c r="E753" s="55">
        <f t="shared" si="87"/>
        <v>14195</v>
      </c>
      <c r="F753" s="16">
        <v>40269</v>
      </c>
      <c r="G753" s="20">
        <f t="shared" si="89"/>
        <v>0.541387812610074</v>
      </c>
      <c r="H753" s="21">
        <f t="shared" si="89"/>
        <v>0.12159210989785135</v>
      </c>
      <c r="I753" s="21">
        <f t="shared" si="89"/>
        <v>0.3370200774920747</v>
      </c>
      <c r="J753" s="22">
        <f t="shared" si="88"/>
        <v>1</v>
      </c>
    </row>
    <row r="754" spans="1:10" s="2" customFormat="1" ht="11.25" customHeight="1" hidden="1" outlineLevel="5">
      <c r="A754" s="12">
        <v>40299</v>
      </c>
      <c r="B754" s="106">
        <f aca="true" t="shared" si="90" ref="B754:D769">B927</f>
        <v>7145</v>
      </c>
      <c r="C754" s="107">
        <f t="shared" si="90"/>
        <v>1560</v>
      </c>
      <c r="D754" s="107">
        <f t="shared" si="90"/>
        <v>4587</v>
      </c>
      <c r="E754" s="55">
        <f t="shared" si="87"/>
        <v>13292</v>
      </c>
      <c r="F754" s="16">
        <v>40299</v>
      </c>
      <c r="G754" s="20">
        <f t="shared" si="89"/>
        <v>0.5375413782726453</v>
      </c>
      <c r="H754" s="21">
        <f t="shared" si="89"/>
        <v>0.1173638278663858</v>
      </c>
      <c r="I754" s="21">
        <f t="shared" si="89"/>
        <v>0.34509479386096903</v>
      </c>
      <c r="J754" s="22">
        <f t="shared" si="88"/>
        <v>1</v>
      </c>
    </row>
    <row r="755" spans="1:10" s="2" customFormat="1" ht="11.25" customHeight="1" hidden="1" outlineLevel="5">
      <c r="A755" s="12">
        <v>40330</v>
      </c>
      <c r="B755" s="106">
        <f t="shared" si="90"/>
        <v>8295</v>
      </c>
      <c r="C755" s="107">
        <f t="shared" si="90"/>
        <v>1788</v>
      </c>
      <c r="D755" s="107">
        <f t="shared" si="90"/>
        <v>5425</v>
      </c>
      <c r="E755" s="55">
        <f t="shared" si="87"/>
        <v>15508</v>
      </c>
      <c r="F755" s="16">
        <v>40330</v>
      </c>
      <c r="G755" s="20">
        <f t="shared" si="89"/>
        <v>0.5348852205313387</v>
      </c>
      <c r="H755" s="21">
        <f t="shared" si="89"/>
        <v>0.11529533144183647</v>
      </c>
      <c r="I755" s="21">
        <f t="shared" si="89"/>
        <v>0.34981944802682485</v>
      </c>
      <c r="J755" s="22">
        <f t="shared" si="88"/>
        <v>1</v>
      </c>
    </row>
    <row r="756" spans="1:10" s="2" customFormat="1" ht="11.25" customHeight="1" hidden="1" outlineLevel="5">
      <c r="A756" s="12">
        <v>40360</v>
      </c>
      <c r="B756" s="106">
        <f t="shared" si="90"/>
        <v>6796</v>
      </c>
      <c r="C756" s="107">
        <f t="shared" si="90"/>
        <v>1505</v>
      </c>
      <c r="D756" s="107">
        <f t="shared" si="90"/>
        <v>4728</v>
      </c>
      <c r="E756" s="55">
        <f t="shared" si="87"/>
        <v>13029</v>
      </c>
      <c r="F756" s="16">
        <v>40360</v>
      </c>
      <c r="G756" s="20">
        <f t="shared" si="89"/>
        <v>0.5216056489369867</v>
      </c>
      <c r="H756" s="21">
        <f t="shared" si="89"/>
        <v>0.11551155115511551</v>
      </c>
      <c r="I756" s="21">
        <f t="shared" si="89"/>
        <v>0.3628827999078978</v>
      </c>
      <c r="J756" s="22">
        <f t="shared" si="88"/>
        <v>1</v>
      </c>
    </row>
    <row r="757" spans="1:10" s="2" customFormat="1" ht="11.25" customHeight="1" hidden="1" outlineLevel="5">
      <c r="A757" s="12">
        <v>40391</v>
      </c>
      <c r="B757" s="106">
        <f t="shared" si="90"/>
        <v>8272</v>
      </c>
      <c r="C757" s="107">
        <f t="shared" si="90"/>
        <v>1750</v>
      </c>
      <c r="D757" s="107">
        <f t="shared" si="90"/>
        <v>4959</v>
      </c>
      <c r="E757" s="55">
        <f t="shared" si="87"/>
        <v>14981</v>
      </c>
      <c r="F757" s="16">
        <v>40391</v>
      </c>
      <c r="G757" s="20">
        <f t="shared" si="89"/>
        <v>0.5521660770309058</v>
      </c>
      <c r="H757" s="21">
        <f t="shared" si="89"/>
        <v>0.11681463186703157</v>
      </c>
      <c r="I757" s="21">
        <f t="shared" si="89"/>
        <v>0.33101929110206263</v>
      </c>
      <c r="J757" s="22">
        <f t="shared" si="88"/>
        <v>1</v>
      </c>
    </row>
    <row r="758" spans="1:10" s="2" customFormat="1" ht="11.25" customHeight="1" hidden="1" outlineLevel="5">
      <c r="A758" s="12">
        <v>40422</v>
      </c>
      <c r="B758" s="106">
        <f t="shared" si="90"/>
        <v>9422</v>
      </c>
      <c r="C758" s="107">
        <f t="shared" si="90"/>
        <v>2220</v>
      </c>
      <c r="D758" s="107">
        <f t="shared" si="90"/>
        <v>5333</v>
      </c>
      <c r="E758" s="55">
        <f t="shared" si="87"/>
        <v>16975</v>
      </c>
      <c r="F758" s="16">
        <v>40422</v>
      </c>
      <c r="G758" s="20">
        <f t="shared" si="89"/>
        <v>0.5550515463917526</v>
      </c>
      <c r="H758" s="21">
        <f t="shared" si="89"/>
        <v>0.13078055964653904</v>
      </c>
      <c r="I758" s="21">
        <f t="shared" si="89"/>
        <v>0.3141678939617084</v>
      </c>
      <c r="J758" s="22">
        <f t="shared" si="88"/>
        <v>1</v>
      </c>
    </row>
    <row r="759" spans="1:10" s="2" customFormat="1" ht="11.25" customHeight="1" hidden="1" outlineLevel="5">
      <c r="A759" s="12">
        <v>40452</v>
      </c>
      <c r="B759" s="106">
        <f t="shared" si="90"/>
        <v>9051</v>
      </c>
      <c r="C759" s="107">
        <f t="shared" si="90"/>
        <v>2055</v>
      </c>
      <c r="D759" s="107">
        <f t="shared" si="90"/>
        <v>4808</v>
      </c>
      <c r="E759" s="55">
        <f t="shared" si="87"/>
        <v>15914</v>
      </c>
      <c r="F759" s="16">
        <v>40452</v>
      </c>
      <c r="G759" s="20">
        <f t="shared" si="89"/>
        <v>0.5687445016966193</v>
      </c>
      <c r="H759" s="21">
        <f t="shared" si="89"/>
        <v>0.12913158225461857</v>
      </c>
      <c r="I759" s="21">
        <f t="shared" si="89"/>
        <v>0.3021239160487621</v>
      </c>
      <c r="J759" s="22">
        <f t="shared" si="88"/>
        <v>1</v>
      </c>
    </row>
    <row r="760" spans="1:10" s="2" customFormat="1" ht="11.25" customHeight="1" hidden="1" outlineLevel="5">
      <c r="A760" s="12">
        <v>40483</v>
      </c>
      <c r="B760" s="106">
        <f t="shared" si="90"/>
        <v>7289</v>
      </c>
      <c r="C760" s="107">
        <f t="shared" si="90"/>
        <v>1650</v>
      </c>
      <c r="D760" s="107">
        <f t="shared" si="90"/>
        <v>3737</v>
      </c>
      <c r="E760" s="55">
        <f t="shared" si="87"/>
        <v>12676</v>
      </c>
      <c r="F760" s="16">
        <v>40483</v>
      </c>
      <c r="G760" s="20">
        <f t="shared" si="89"/>
        <v>0.5750236667718523</v>
      </c>
      <c r="H760" s="21">
        <f t="shared" si="89"/>
        <v>0.13016724518775638</v>
      </c>
      <c r="I760" s="21">
        <f t="shared" si="89"/>
        <v>0.2948090880403913</v>
      </c>
      <c r="J760" s="22">
        <f t="shared" si="88"/>
        <v>1</v>
      </c>
    </row>
    <row r="761" spans="1:10" s="2" customFormat="1" ht="11.25" customHeight="1" hidden="1" outlineLevel="5">
      <c r="A761" s="32">
        <v>40513</v>
      </c>
      <c r="B761" s="113">
        <f t="shared" si="90"/>
        <v>6106</v>
      </c>
      <c r="C761" s="114">
        <f t="shared" si="90"/>
        <v>1385</v>
      </c>
      <c r="D761" s="114">
        <f t="shared" si="90"/>
        <v>3035</v>
      </c>
      <c r="E761" s="63">
        <f t="shared" si="87"/>
        <v>10526</v>
      </c>
      <c r="F761" s="24">
        <v>40513</v>
      </c>
      <c r="G761" s="29">
        <f t="shared" si="89"/>
        <v>0.5800874026220787</v>
      </c>
      <c r="H761" s="30">
        <f t="shared" si="89"/>
        <v>0.13157894736842105</v>
      </c>
      <c r="I761" s="30">
        <f t="shared" si="89"/>
        <v>0.2883336500095003</v>
      </c>
      <c r="J761" s="31">
        <f t="shared" si="88"/>
        <v>1</v>
      </c>
    </row>
    <row r="762" spans="1:10" s="2" customFormat="1" ht="11.25" customHeight="1" hidden="1" outlineLevel="4" collapsed="1">
      <c r="A762" s="16">
        <v>40544</v>
      </c>
      <c r="B762" s="23">
        <f t="shared" si="90"/>
        <v>7891</v>
      </c>
      <c r="C762" s="23">
        <f t="shared" si="90"/>
        <v>1042</v>
      </c>
      <c r="D762" s="23">
        <f t="shared" si="90"/>
        <v>4305</v>
      </c>
      <c r="E762" s="15">
        <f t="shared" si="87"/>
        <v>13238</v>
      </c>
      <c r="F762" s="16">
        <v>40544</v>
      </c>
      <c r="G762" s="20">
        <f t="shared" si="89"/>
        <v>0.5960870222087928</v>
      </c>
      <c r="H762" s="21">
        <f t="shared" si="89"/>
        <v>0.07871279649493881</v>
      </c>
      <c r="I762" s="21">
        <f t="shared" si="89"/>
        <v>0.3252001812962683</v>
      </c>
      <c r="J762" s="22">
        <f t="shared" si="88"/>
        <v>1</v>
      </c>
    </row>
    <row r="763" spans="1:10" s="2" customFormat="1" ht="11.25" customHeight="1" hidden="1" outlineLevel="5">
      <c r="A763" s="12">
        <v>40575</v>
      </c>
      <c r="B763" s="106">
        <f t="shared" si="90"/>
        <v>7398</v>
      </c>
      <c r="C763" s="107">
        <f t="shared" si="90"/>
        <v>1604</v>
      </c>
      <c r="D763" s="107">
        <f t="shared" si="90"/>
        <v>3856</v>
      </c>
      <c r="E763" s="55">
        <f t="shared" si="87"/>
        <v>12858</v>
      </c>
      <c r="F763" s="16">
        <v>40575</v>
      </c>
      <c r="G763" s="20">
        <f t="shared" si="89"/>
        <v>0.5753616425571628</v>
      </c>
      <c r="H763" s="21">
        <f t="shared" si="89"/>
        <v>0.1247472390729507</v>
      </c>
      <c r="I763" s="21">
        <f t="shared" si="89"/>
        <v>0.29989111836988647</v>
      </c>
      <c r="J763" s="22">
        <f t="shared" si="88"/>
        <v>1</v>
      </c>
    </row>
    <row r="764" spans="1:10" s="2" customFormat="1" ht="11.25" customHeight="1" hidden="1" outlineLevel="5">
      <c r="A764" s="12">
        <v>40603</v>
      </c>
      <c r="B764" s="106">
        <f t="shared" si="90"/>
        <v>8836</v>
      </c>
      <c r="C764" s="107">
        <f t="shared" si="90"/>
        <v>1845</v>
      </c>
      <c r="D764" s="107">
        <f t="shared" si="90"/>
        <v>4819</v>
      </c>
      <c r="E764" s="55">
        <f t="shared" si="87"/>
        <v>15500</v>
      </c>
      <c r="F764" s="16">
        <v>40603</v>
      </c>
      <c r="G764" s="20">
        <f t="shared" si="89"/>
        <v>0.5700645161290323</v>
      </c>
      <c r="H764" s="21">
        <f t="shared" si="89"/>
        <v>0.11903225806451613</v>
      </c>
      <c r="I764" s="21">
        <f t="shared" si="89"/>
        <v>0.31090322580645163</v>
      </c>
      <c r="J764" s="22">
        <f t="shared" si="88"/>
        <v>1</v>
      </c>
    </row>
    <row r="765" spans="1:10" s="2" customFormat="1" ht="11.25" customHeight="1" hidden="1" outlineLevel="5">
      <c r="A765" s="12">
        <v>40634</v>
      </c>
      <c r="B765" s="106">
        <f t="shared" si="90"/>
        <v>7240</v>
      </c>
      <c r="C765" s="107">
        <f t="shared" si="90"/>
        <v>1491</v>
      </c>
      <c r="D765" s="107">
        <f t="shared" si="90"/>
        <v>4305</v>
      </c>
      <c r="E765" s="55">
        <f t="shared" si="87"/>
        <v>13036</v>
      </c>
      <c r="F765" s="16">
        <v>40634</v>
      </c>
      <c r="G765" s="20">
        <f t="shared" si="89"/>
        <v>0.555385087450138</v>
      </c>
      <c r="H765" s="21">
        <f t="shared" si="89"/>
        <v>0.11437557532985579</v>
      </c>
      <c r="I765" s="21">
        <f t="shared" si="89"/>
        <v>0.33023933722000615</v>
      </c>
      <c r="J765" s="22">
        <f t="shared" si="88"/>
        <v>1</v>
      </c>
    </row>
    <row r="766" spans="1:10" s="2" customFormat="1" ht="11.25" customHeight="1" hidden="1" outlineLevel="5">
      <c r="A766" s="12">
        <v>40664</v>
      </c>
      <c r="B766" s="106">
        <f t="shared" si="90"/>
        <v>8590</v>
      </c>
      <c r="C766" s="107">
        <f t="shared" si="90"/>
        <v>1799</v>
      </c>
      <c r="D766" s="107">
        <f t="shared" si="90"/>
        <v>4985</v>
      </c>
      <c r="E766" s="55">
        <f t="shared" si="87"/>
        <v>15374</v>
      </c>
      <c r="F766" s="16">
        <v>40664</v>
      </c>
      <c r="G766" s="20">
        <f t="shared" si="89"/>
        <v>0.5587355275139847</v>
      </c>
      <c r="H766" s="21">
        <f t="shared" si="89"/>
        <v>0.11701574086119422</v>
      </c>
      <c r="I766" s="21">
        <f t="shared" si="89"/>
        <v>0.32424873162482115</v>
      </c>
      <c r="J766" s="22">
        <f t="shared" si="88"/>
        <v>1</v>
      </c>
    </row>
    <row r="767" spans="1:10" s="2" customFormat="1" ht="11.25" customHeight="1" hidden="1" outlineLevel="5">
      <c r="A767" s="12">
        <v>40695</v>
      </c>
      <c r="B767" s="106">
        <f t="shared" si="90"/>
        <v>7001</v>
      </c>
      <c r="C767" s="107">
        <f t="shared" si="90"/>
        <v>1511</v>
      </c>
      <c r="D767" s="107">
        <f t="shared" si="90"/>
        <v>4145</v>
      </c>
      <c r="E767" s="55">
        <f t="shared" si="87"/>
        <v>12657</v>
      </c>
      <c r="F767" s="16">
        <v>40695</v>
      </c>
      <c r="G767" s="20">
        <f t="shared" si="89"/>
        <v>0.5531326538674252</v>
      </c>
      <c r="H767" s="21">
        <f t="shared" si="89"/>
        <v>0.11938057991625188</v>
      </c>
      <c r="I767" s="21">
        <f t="shared" si="89"/>
        <v>0.327486766216323</v>
      </c>
      <c r="J767" s="22">
        <f t="shared" si="88"/>
        <v>1</v>
      </c>
    </row>
    <row r="768" spans="1:10" s="2" customFormat="1" ht="11.25" customHeight="1" hidden="1" outlineLevel="5">
      <c r="A768" s="12">
        <v>40725</v>
      </c>
      <c r="B768" s="106">
        <f t="shared" si="90"/>
        <v>5371</v>
      </c>
      <c r="C768" s="107">
        <f t="shared" si="90"/>
        <v>1117</v>
      </c>
      <c r="D768" s="107">
        <f t="shared" si="90"/>
        <v>3219</v>
      </c>
      <c r="E768" s="55">
        <f t="shared" si="87"/>
        <v>9707</v>
      </c>
      <c r="F768" s="16">
        <v>40725</v>
      </c>
      <c r="G768" s="20">
        <f aca="true" t="shared" si="91" ref="G768:I791">B768/$E768</f>
        <v>0.5533120428556711</v>
      </c>
      <c r="H768" s="21">
        <f t="shared" si="91"/>
        <v>0.11507159781600906</v>
      </c>
      <c r="I768" s="21">
        <f t="shared" si="91"/>
        <v>0.3316163593283198</v>
      </c>
      <c r="J768" s="22">
        <f t="shared" si="88"/>
        <v>1</v>
      </c>
    </row>
    <row r="769" spans="1:10" s="2" customFormat="1" ht="11.25" customHeight="1" hidden="1" outlineLevel="5">
      <c r="A769" s="12">
        <v>40756</v>
      </c>
      <c r="B769" s="106">
        <f t="shared" si="90"/>
        <v>7414</v>
      </c>
      <c r="C769" s="107">
        <f t="shared" si="90"/>
        <v>1489</v>
      </c>
      <c r="D769" s="107">
        <f t="shared" si="90"/>
        <v>4261</v>
      </c>
      <c r="E769" s="55">
        <f t="shared" si="87"/>
        <v>13164</v>
      </c>
      <c r="F769" s="16">
        <v>40756</v>
      </c>
      <c r="G769" s="20">
        <f t="shared" si="91"/>
        <v>0.5632026739592829</v>
      </c>
      <c r="H769" s="21">
        <f t="shared" si="91"/>
        <v>0.113111516256457</v>
      </c>
      <c r="I769" s="21">
        <f t="shared" si="91"/>
        <v>0.3236858097842601</v>
      </c>
      <c r="J769" s="22">
        <f t="shared" si="88"/>
        <v>1</v>
      </c>
    </row>
    <row r="770" spans="1:10" s="2" customFormat="1" ht="11.25" customHeight="1" hidden="1" outlineLevel="5">
      <c r="A770" s="12">
        <v>40787</v>
      </c>
      <c r="B770" s="106">
        <f aca="true" t="shared" si="92" ref="B770:D785">B943</f>
        <v>8578</v>
      </c>
      <c r="C770" s="107">
        <f t="shared" si="92"/>
        <v>2046</v>
      </c>
      <c r="D770" s="107">
        <f t="shared" si="92"/>
        <v>4886</v>
      </c>
      <c r="E770" s="55">
        <f t="shared" si="87"/>
        <v>15510</v>
      </c>
      <c r="F770" s="16">
        <v>40787</v>
      </c>
      <c r="G770" s="20">
        <f t="shared" si="91"/>
        <v>0.5530625402965829</v>
      </c>
      <c r="H770" s="21">
        <f t="shared" si="91"/>
        <v>0.13191489361702127</v>
      </c>
      <c r="I770" s="21">
        <f t="shared" si="91"/>
        <v>0.3150225660863959</v>
      </c>
      <c r="J770" s="22">
        <f t="shared" si="88"/>
        <v>1</v>
      </c>
    </row>
    <row r="771" spans="1:10" s="2" customFormat="1" ht="11.25" customHeight="1" hidden="1" outlineLevel="5">
      <c r="A771" s="12">
        <v>40817</v>
      </c>
      <c r="B771" s="106">
        <f t="shared" si="92"/>
        <v>8120</v>
      </c>
      <c r="C771" s="107">
        <f t="shared" si="92"/>
        <v>1917</v>
      </c>
      <c r="D771" s="107">
        <f t="shared" si="92"/>
        <v>4428</v>
      </c>
      <c r="E771" s="55">
        <f t="shared" si="87"/>
        <v>14465</v>
      </c>
      <c r="F771" s="16">
        <v>40817</v>
      </c>
      <c r="G771" s="20">
        <f t="shared" si="91"/>
        <v>0.5613549948150709</v>
      </c>
      <c r="H771" s="21">
        <f t="shared" si="91"/>
        <v>0.13252678880055305</v>
      </c>
      <c r="I771" s="21">
        <f t="shared" si="91"/>
        <v>0.3061182163843761</v>
      </c>
      <c r="J771" s="22">
        <f t="shared" si="88"/>
        <v>1</v>
      </c>
    </row>
    <row r="772" spans="1:10" s="2" customFormat="1" ht="11.25" customHeight="1" hidden="1" outlineLevel="5">
      <c r="A772" s="12">
        <v>40848</v>
      </c>
      <c r="B772" s="106">
        <f t="shared" si="92"/>
        <v>7197</v>
      </c>
      <c r="C772" s="107">
        <f t="shared" si="92"/>
        <v>1586</v>
      </c>
      <c r="D772" s="107">
        <f t="shared" si="92"/>
        <v>3815</v>
      </c>
      <c r="E772" s="55">
        <f t="shared" si="87"/>
        <v>12598</v>
      </c>
      <c r="F772" s="16">
        <v>40848</v>
      </c>
      <c r="G772" s="20">
        <f t="shared" si="91"/>
        <v>0.5712811557390062</v>
      </c>
      <c r="H772" s="21">
        <f t="shared" si="91"/>
        <v>0.1258929988887125</v>
      </c>
      <c r="I772" s="21">
        <f t="shared" si="91"/>
        <v>0.3028258453722813</v>
      </c>
      <c r="J772" s="22">
        <f t="shared" si="88"/>
        <v>1</v>
      </c>
    </row>
    <row r="773" spans="1:10" s="2" customFormat="1" ht="11.25" customHeight="1" hidden="1" outlineLevel="5">
      <c r="A773" s="32">
        <v>40878</v>
      </c>
      <c r="B773" s="113">
        <f t="shared" si="92"/>
        <v>5876</v>
      </c>
      <c r="C773" s="114">
        <f t="shared" si="92"/>
        <v>1272</v>
      </c>
      <c r="D773" s="114">
        <f t="shared" si="92"/>
        <v>3088</v>
      </c>
      <c r="E773" s="63">
        <f t="shared" si="87"/>
        <v>10236</v>
      </c>
      <c r="F773" s="24">
        <v>40878</v>
      </c>
      <c r="G773" s="29">
        <f t="shared" si="91"/>
        <v>0.5740523642047675</v>
      </c>
      <c r="H773" s="30">
        <f t="shared" si="91"/>
        <v>0.1242672919109027</v>
      </c>
      <c r="I773" s="30">
        <f t="shared" si="91"/>
        <v>0.3016803438843298</v>
      </c>
      <c r="J773" s="31">
        <f t="shared" si="88"/>
        <v>1</v>
      </c>
    </row>
    <row r="774" spans="1:10" s="2" customFormat="1" ht="11.25" customHeight="1" hidden="1" outlineLevel="4" collapsed="1">
      <c r="A774" s="16">
        <v>40909</v>
      </c>
      <c r="B774" s="23">
        <f t="shared" si="92"/>
        <v>7155</v>
      </c>
      <c r="C774" s="23">
        <f t="shared" si="92"/>
        <v>1530</v>
      </c>
      <c r="D774" s="23">
        <f t="shared" si="92"/>
        <v>3774</v>
      </c>
      <c r="E774" s="15">
        <f t="shared" si="87"/>
        <v>12459</v>
      </c>
      <c r="F774" s="16">
        <v>40909</v>
      </c>
      <c r="G774" s="20">
        <f t="shared" si="91"/>
        <v>0.5742836503732242</v>
      </c>
      <c r="H774" s="21">
        <f t="shared" si="91"/>
        <v>0.12280279316156995</v>
      </c>
      <c r="I774" s="21">
        <f t="shared" si="91"/>
        <v>0.3029135564652059</v>
      </c>
      <c r="J774" s="22">
        <f t="shared" si="88"/>
        <v>1</v>
      </c>
    </row>
    <row r="775" spans="1:10" s="2" customFormat="1" ht="11.25" customHeight="1" hidden="1" outlineLevel="5">
      <c r="A775" s="12">
        <v>40940</v>
      </c>
      <c r="B775" s="106">
        <f t="shared" si="92"/>
        <v>6419</v>
      </c>
      <c r="C775" s="107">
        <f t="shared" si="92"/>
        <v>1446</v>
      </c>
      <c r="D775" s="107">
        <f t="shared" si="92"/>
        <v>3218</v>
      </c>
      <c r="E775" s="55">
        <f t="shared" si="87"/>
        <v>11083</v>
      </c>
      <c r="F775" s="16">
        <v>40940</v>
      </c>
      <c r="G775" s="20">
        <f t="shared" si="91"/>
        <v>0.5791753135432645</v>
      </c>
      <c r="H775" s="21">
        <f t="shared" si="91"/>
        <v>0.13047008932599477</v>
      </c>
      <c r="I775" s="21">
        <f t="shared" si="91"/>
        <v>0.2903545971307408</v>
      </c>
      <c r="J775" s="22">
        <f t="shared" si="88"/>
        <v>1</v>
      </c>
    </row>
    <row r="776" spans="1:10" s="2" customFormat="1" ht="11.25" customHeight="1" hidden="1" outlineLevel="5">
      <c r="A776" s="12">
        <v>40969</v>
      </c>
      <c r="B776" s="106">
        <f t="shared" si="92"/>
        <v>7259</v>
      </c>
      <c r="C776" s="107">
        <f t="shared" si="92"/>
        <v>1596</v>
      </c>
      <c r="D776" s="107">
        <f t="shared" si="92"/>
        <v>3964</v>
      </c>
      <c r="E776" s="55">
        <f t="shared" si="87"/>
        <v>12819</v>
      </c>
      <c r="F776" s="16">
        <v>40969</v>
      </c>
      <c r="G776" s="20">
        <f t="shared" si="91"/>
        <v>0.5662688197207271</v>
      </c>
      <c r="H776" s="21">
        <f t="shared" si="91"/>
        <v>0.12450269131757548</v>
      </c>
      <c r="I776" s="21">
        <f t="shared" si="91"/>
        <v>0.30922848896169747</v>
      </c>
      <c r="J776" s="22">
        <f t="shared" si="88"/>
        <v>1</v>
      </c>
    </row>
    <row r="777" spans="1:10" s="2" customFormat="1" ht="11.25" customHeight="1" hidden="1" outlineLevel="5">
      <c r="A777" s="12">
        <v>41000</v>
      </c>
      <c r="B777" s="106">
        <f t="shared" si="92"/>
        <v>6523</v>
      </c>
      <c r="C777" s="107">
        <f t="shared" si="92"/>
        <v>1361</v>
      </c>
      <c r="D777" s="107">
        <f t="shared" si="92"/>
        <v>3663</v>
      </c>
      <c r="E777" s="55">
        <f t="shared" si="87"/>
        <v>11547</v>
      </c>
      <c r="F777" s="16">
        <v>41000</v>
      </c>
      <c r="G777" s="20">
        <f t="shared" si="91"/>
        <v>0.5649086342773014</v>
      </c>
      <c r="H777" s="21">
        <f t="shared" si="91"/>
        <v>0.11786611241014983</v>
      </c>
      <c r="I777" s="21">
        <f t="shared" si="91"/>
        <v>0.3172252533125487</v>
      </c>
      <c r="J777" s="22">
        <f t="shared" si="88"/>
        <v>1</v>
      </c>
    </row>
    <row r="778" spans="1:10" s="2" customFormat="1" ht="11.25" customHeight="1" hidden="1" outlineLevel="5">
      <c r="A778" s="12">
        <v>41030</v>
      </c>
      <c r="B778" s="106">
        <f t="shared" si="92"/>
        <v>6677</v>
      </c>
      <c r="C778" s="107">
        <f t="shared" si="92"/>
        <v>1389</v>
      </c>
      <c r="D778" s="107">
        <f t="shared" si="92"/>
        <v>3743</v>
      </c>
      <c r="E778" s="55">
        <f t="shared" si="87"/>
        <v>11809</v>
      </c>
      <c r="F778" s="16">
        <v>41030</v>
      </c>
      <c r="G778" s="20">
        <f t="shared" si="91"/>
        <v>0.5654162079769667</v>
      </c>
      <c r="H778" s="21">
        <f t="shared" si="91"/>
        <v>0.11762215259547802</v>
      </c>
      <c r="I778" s="21">
        <f t="shared" si="91"/>
        <v>0.31696163942755523</v>
      </c>
      <c r="J778" s="22">
        <f t="shared" si="88"/>
        <v>1</v>
      </c>
    </row>
    <row r="779" spans="1:10" s="2" customFormat="1" ht="11.25" customHeight="1" hidden="1" outlineLevel="5">
      <c r="A779" s="12">
        <v>41061</v>
      </c>
      <c r="B779" s="106">
        <f t="shared" si="92"/>
        <v>7146</v>
      </c>
      <c r="C779" s="107">
        <f t="shared" si="92"/>
        <v>1396</v>
      </c>
      <c r="D779" s="107">
        <f t="shared" si="92"/>
        <v>4002</v>
      </c>
      <c r="E779" s="55">
        <f t="shared" si="87"/>
        <v>12544</v>
      </c>
      <c r="F779" s="16">
        <v>41061</v>
      </c>
      <c r="G779" s="20">
        <f t="shared" si="91"/>
        <v>0.5696747448979592</v>
      </c>
      <c r="H779" s="21">
        <f t="shared" si="91"/>
        <v>0.11128826530612244</v>
      </c>
      <c r="I779" s="21">
        <f t="shared" si="91"/>
        <v>0.3190369897959184</v>
      </c>
      <c r="J779" s="22">
        <f t="shared" si="88"/>
        <v>1</v>
      </c>
    </row>
    <row r="780" spans="1:10" s="2" customFormat="1" ht="11.25" customHeight="1" hidden="1" outlineLevel="5">
      <c r="A780" s="12">
        <v>41091</v>
      </c>
      <c r="B780" s="106">
        <f t="shared" si="92"/>
        <v>6083</v>
      </c>
      <c r="C780" s="107">
        <f t="shared" si="92"/>
        <v>1241</v>
      </c>
      <c r="D780" s="107">
        <f t="shared" si="92"/>
        <v>3609</v>
      </c>
      <c r="E780" s="55">
        <f t="shared" si="87"/>
        <v>10933</v>
      </c>
      <c r="F780" s="16">
        <v>41091</v>
      </c>
      <c r="G780" s="20">
        <f t="shared" si="91"/>
        <v>0.5563889142961675</v>
      </c>
      <c r="H780" s="21">
        <f t="shared" si="91"/>
        <v>0.11350955821823835</v>
      </c>
      <c r="I780" s="21">
        <f t="shared" si="91"/>
        <v>0.33010152748559407</v>
      </c>
      <c r="J780" s="22">
        <f t="shared" si="88"/>
        <v>1</v>
      </c>
    </row>
    <row r="781" spans="1:10" s="2" customFormat="1" ht="11.25" customHeight="1" hidden="1" outlineLevel="5">
      <c r="A781" s="12">
        <v>41122</v>
      </c>
      <c r="B781" s="106">
        <f t="shared" si="92"/>
        <v>7461</v>
      </c>
      <c r="C781" s="107">
        <f t="shared" si="92"/>
        <v>1781</v>
      </c>
      <c r="D781" s="107">
        <f t="shared" si="92"/>
        <v>4432</v>
      </c>
      <c r="E781" s="55">
        <f t="shared" si="87"/>
        <v>13674</v>
      </c>
      <c r="F781" s="16">
        <v>41122</v>
      </c>
      <c r="G781" s="20">
        <f t="shared" si="91"/>
        <v>0.5456340500219394</v>
      </c>
      <c r="H781" s="21">
        <f t="shared" si="91"/>
        <v>0.13024718443761885</v>
      </c>
      <c r="I781" s="21">
        <f t="shared" si="91"/>
        <v>0.3241187655404417</v>
      </c>
      <c r="J781" s="22">
        <f t="shared" si="88"/>
        <v>1</v>
      </c>
    </row>
    <row r="782" spans="1:10" s="2" customFormat="1" ht="11.25" customHeight="1" hidden="1" outlineLevel="5">
      <c r="A782" s="12">
        <v>41153</v>
      </c>
      <c r="B782" s="106">
        <f t="shared" si="92"/>
        <v>8308</v>
      </c>
      <c r="C782" s="107">
        <f t="shared" si="92"/>
        <v>1803</v>
      </c>
      <c r="D782" s="107">
        <f t="shared" si="92"/>
        <v>4485</v>
      </c>
      <c r="E782" s="55">
        <f t="shared" si="87"/>
        <v>14596</v>
      </c>
      <c r="F782" s="16">
        <v>41153</v>
      </c>
      <c r="G782" s="20">
        <f t="shared" si="91"/>
        <v>0.5691970402850096</v>
      </c>
      <c r="H782" s="21">
        <f t="shared" si="91"/>
        <v>0.12352699369690326</v>
      </c>
      <c r="I782" s="21">
        <f t="shared" si="91"/>
        <v>0.30727596601808715</v>
      </c>
      <c r="J782" s="22">
        <f t="shared" si="88"/>
        <v>1</v>
      </c>
    </row>
    <row r="783" spans="1:10" s="2" customFormat="1" ht="11.25" customHeight="1" hidden="1" outlineLevel="5">
      <c r="A783" s="12">
        <v>41183</v>
      </c>
      <c r="B783" s="106">
        <f t="shared" si="92"/>
        <v>8466</v>
      </c>
      <c r="C783" s="107">
        <f t="shared" si="92"/>
        <v>1936</v>
      </c>
      <c r="D783" s="107">
        <f t="shared" si="92"/>
        <v>4419</v>
      </c>
      <c r="E783" s="55">
        <f t="shared" si="87"/>
        <v>14821</v>
      </c>
      <c r="F783" s="16">
        <v>41183</v>
      </c>
      <c r="G783" s="20">
        <f t="shared" si="91"/>
        <v>0.571216517104109</v>
      </c>
      <c r="H783" s="21">
        <f t="shared" si="91"/>
        <v>0.13062546386883475</v>
      </c>
      <c r="I783" s="21">
        <f t="shared" si="91"/>
        <v>0.2981580190270562</v>
      </c>
      <c r="J783" s="22">
        <f t="shared" si="88"/>
        <v>1</v>
      </c>
    </row>
    <row r="784" spans="1:10" s="2" customFormat="1" ht="11.25" customHeight="1" hidden="1" outlineLevel="5">
      <c r="A784" s="12">
        <v>41214</v>
      </c>
      <c r="B784" s="106">
        <f t="shared" si="92"/>
        <v>6975</v>
      </c>
      <c r="C784" s="107">
        <f t="shared" si="92"/>
        <v>1481</v>
      </c>
      <c r="D784" s="107">
        <f t="shared" si="92"/>
        <v>3609</v>
      </c>
      <c r="E784" s="55">
        <f t="shared" si="87"/>
        <v>12065</v>
      </c>
      <c r="F784" s="16">
        <v>41214</v>
      </c>
      <c r="G784" s="20">
        <f t="shared" si="91"/>
        <v>0.578118524658102</v>
      </c>
      <c r="H784" s="21">
        <f t="shared" si="91"/>
        <v>0.12275176129299627</v>
      </c>
      <c r="I784" s="21">
        <f t="shared" si="91"/>
        <v>0.29912971404890176</v>
      </c>
      <c r="J784" s="22">
        <f t="shared" si="88"/>
        <v>1</v>
      </c>
    </row>
    <row r="785" spans="1:10" s="2" customFormat="1" ht="11.25" customHeight="1" hidden="1" outlineLevel="5">
      <c r="A785" s="32">
        <v>41244</v>
      </c>
      <c r="B785" s="113">
        <f t="shared" si="92"/>
        <v>6148</v>
      </c>
      <c r="C785" s="114">
        <f t="shared" si="92"/>
        <v>1307</v>
      </c>
      <c r="D785" s="114">
        <f t="shared" si="92"/>
        <v>2943</v>
      </c>
      <c r="E785" s="63">
        <f t="shared" si="87"/>
        <v>10398</v>
      </c>
      <c r="F785" s="24">
        <v>41244</v>
      </c>
      <c r="G785" s="29">
        <f t="shared" si="91"/>
        <v>0.5912675514522023</v>
      </c>
      <c r="H785" s="30">
        <f t="shared" si="91"/>
        <v>0.12569724947105212</v>
      </c>
      <c r="I785" s="30">
        <f t="shared" si="91"/>
        <v>0.2830351990767455</v>
      </c>
      <c r="J785" s="31">
        <f t="shared" si="88"/>
        <v>1</v>
      </c>
    </row>
    <row r="786" spans="1:10" s="2" customFormat="1" ht="11.25" customHeight="1" hidden="1" outlineLevel="4" collapsed="1">
      <c r="A786" s="12">
        <v>41275</v>
      </c>
      <c r="B786" s="106">
        <f aca="true" t="shared" si="93" ref="B786:D801">B959</f>
        <v>6328</v>
      </c>
      <c r="C786" s="107">
        <f t="shared" si="93"/>
        <v>1246</v>
      </c>
      <c r="D786" s="107">
        <f t="shared" si="93"/>
        <v>3082</v>
      </c>
      <c r="E786" s="55">
        <f t="shared" si="87"/>
        <v>10656</v>
      </c>
      <c r="F786" s="16">
        <v>41275</v>
      </c>
      <c r="G786" s="20">
        <f t="shared" si="91"/>
        <v>0.5938438438438438</v>
      </c>
      <c r="H786" s="21">
        <f t="shared" si="91"/>
        <v>0.11692942942942942</v>
      </c>
      <c r="I786" s="21">
        <f t="shared" si="91"/>
        <v>0.2892267267267267</v>
      </c>
      <c r="J786" s="22">
        <f t="shared" si="88"/>
        <v>1</v>
      </c>
    </row>
    <row r="787" spans="1:10" s="2" customFormat="1" ht="11.25" customHeight="1" hidden="1" outlineLevel="5">
      <c r="A787" s="12">
        <v>41306</v>
      </c>
      <c r="B787" s="106">
        <f t="shared" si="93"/>
        <v>5637</v>
      </c>
      <c r="C787" s="107">
        <f t="shared" si="93"/>
        <v>1174</v>
      </c>
      <c r="D787" s="107">
        <f t="shared" si="93"/>
        <v>2697</v>
      </c>
      <c r="E787" s="55">
        <f t="shared" si="87"/>
        <v>9508</v>
      </c>
      <c r="F787" s="16">
        <v>41306</v>
      </c>
      <c r="G787" s="20">
        <f t="shared" si="91"/>
        <v>0.592869162810265</v>
      </c>
      <c r="H787" s="21">
        <f t="shared" si="91"/>
        <v>0.12347496844762305</v>
      </c>
      <c r="I787" s="21">
        <f t="shared" si="91"/>
        <v>0.2836558687421119</v>
      </c>
      <c r="J787" s="22">
        <f t="shared" si="88"/>
        <v>1</v>
      </c>
    </row>
    <row r="788" spans="1:10" s="2" customFormat="1" ht="11.25" customHeight="1" hidden="1" outlineLevel="5">
      <c r="A788" s="12">
        <v>41334</v>
      </c>
      <c r="B788" s="106">
        <f t="shared" si="93"/>
        <v>6475</v>
      </c>
      <c r="C788" s="107">
        <f t="shared" si="93"/>
        <v>1317</v>
      </c>
      <c r="D788" s="107">
        <f t="shared" si="93"/>
        <v>3147</v>
      </c>
      <c r="E788" s="55">
        <f t="shared" si="87"/>
        <v>10939</v>
      </c>
      <c r="F788" s="16">
        <v>41334</v>
      </c>
      <c r="G788" s="20">
        <f t="shared" si="91"/>
        <v>0.5919188225614773</v>
      </c>
      <c r="H788" s="21">
        <f t="shared" si="91"/>
        <v>0.12039491726848889</v>
      </c>
      <c r="I788" s="21">
        <f t="shared" si="91"/>
        <v>0.28768626017003385</v>
      </c>
      <c r="J788" s="22">
        <f t="shared" si="88"/>
        <v>1</v>
      </c>
    </row>
    <row r="789" spans="1:10" s="2" customFormat="1" ht="11.25" customHeight="1" hidden="1" outlineLevel="5">
      <c r="A789" s="12">
        <v>41365</v>
      </c>
      <c r="B789" s="106">
        <f t="shared" si="93"/>
        <v>6644</v>
      </c>
      <c r="C789" s="107">
        <f t="shared" si="93"/>
        <v>1209</v>
      </c>
      <c r="D789" s="107">
        <f t="shared" si="93"/>
        <v>3498</v>
      </c>
      <c r="E789" s="55">
        <f t="shared" si="87"/>
        <v>11351</v>
      </c>
      <c r="F789" s="16">
        <v>41365</v>
      </c>
      <c r="G789" s="20">
        <f t="shared" si="91"/>
        <v>0.5853228790414942</v>
      </c>
      <c r="H789" s="21">
        <f t="shared" si="91"/>
        <v>0.10651043960884504</v>
      </c>
      <c r="I789" s="21">
        <f t="shared" si="91"/>
        <v>0.3081666813496608</v>
      </c>
      <c r="J789" s="22">
        <f t="shared" si="88"/>
        <v>1</v>
      </c>
    </row>
    <row r="790" spans="1:10" s="2" customFormat="1" ht="11.25" customHeight="1" hidden="1" outlineLevel="5">
      <c r="A790" s="12">
        <v>41395</v>
      </c>
      <c r="B790" s="106">
        <f t="shared" si="93"/>
        <v>6499</v>
      </c>
      <c r="C790" s="107">
        <f t="shared" si="93"/>
        <v>1314</v>
      </c>
      <c r="D790" s="107">
        <f t="shared" si="93"/>
        <v>3472</v>
      </c>
      <c r="E790" s="55">
        <f t="shared" si="87"/>
        <v>11285</v>
      </c>
      <c r="F790" s="16">
        <v>41395</v>
      </c>
      <c r="G790" s="20">
        <f t="shared" si="91"/>
        <v>0.5758972086840939</v>
      </c>
      <c r="H790" s="21">
        <f t="shared" si="91"/>
        <v>0.11643774922463447</v>
      </c>
      <c r="I790" s="21">
        <f t="shared" si="91"/>
        <v>0.3076650420912716</v>
      </c>
      <c r="J790" s="22">
        <f t="shared" si="88"/>
        <v>1</v>
      </c>
    </row>
    <row r="791" spans="1:10" s="2" customFormat="1" ht="11.25" customHeight="1" hidden="1" outlineLevel="5">
      <c r="A791" s="12">
        <v>41426</v>
      </c>
      <c r="B791" s="106">
        <f t="shared" si="93"/>
        <v>6240</v>
      </c>
      <c r="C791" s="107">
        <f t="shared" si="93"/>
        <v>1231</v>
      </c>
      <c r="D791" s="107">
        <f t="shared" si="93"/>
        <v>3369</v>
      </c>
      <c r="E791" s="55">
        <f t="shared" si="87"/>
        <v>10840</v>
      </c>
      <c r="F791" s="16">
        <v>41426</v>
      </c>
      <c r="G791" s="20">
        <f t="shared" si="91"/>
        <v>0.5756457564575646</v>
      </c>
      <c r="H791" s="21">
        <f t="shared" si="91"/>
        <v>0.11356088560885609</v>
      </c>
      <c r="I791" s="21">
        <f t="shared" si="91"/>
        <v>0.3107933579335793</v>
      </c>
      <c r="J791" s="22">
        <f t="shared" si="88"/>
        <v>1</v>
      </c>
    </row>
    <row r="792" spans="1:10" s="2" customFormat="1" ht="11.25" customHeight="1" hidden="1" outlineLevel="5">
      <c r="A792" s="12">
        <v>41456</v>
      </c>
      <c r="B792" s="106">
        <f t="shared" si="93"/>
        <v>6513</v>
      </c>
      <c r="C792" s="107">
        <f t="shared" si="93"/>
        <v>1243</v>
      </c>
      <c r="D792" s="107">
        <f t="shared" si="93"/>
        <v>3539</v>
      </c>
      <c r="E792" s="55">
        <f>SUM(B792:D792)</f>
        <v>11295</v>
      </c>
      <c r="F792" s="16">
        <v>41456</v>
      </c>
      <c r="G792" s="20">
        <f aca="true" t="shared" si="94" ref="G792:J805">B792/$E792</f>
        <v>0.5766268260292164</v>
      </c>
      <c r="H792" s="21">
        <f t="shared" si="94"/>
        <v>0.11004869411243913</v>
      </c>
      <c r="I792" s="21">
        <f t="shared" si="94"/>
        <v>0.3133244798583444</v>
      </c>
      <c r="J792" s="22">
        <f t="shared" si="94"/>
        <v>1</v>
      </c>
    </row>
    <row r="793" spans="1:10" s="2" customFormat="1" ht="11.25" customHeight="1" hidden="1" outlineLevel="5">
      <c r="A793" s="12">
        <v>41487</v>
      </c>
      <c r="B793" s="106">
        <f t="shared" si="93"/>
        <v>7997</v>
      </c>
      <c r="C793" s="107">
        <f t="shared" si="93"/>
        <v>1304</v>
      </c>
      <c r="D793" s="107">
        <f t="shared" si="93"/>
        <v>3716</v>
      </c>
      <c r="E793" s="55">
        <f>SUM(B793:D793)</f>
        <v>13017</v>
      </c>
      <c r="F793" s="16">
        <v>41487</v>
      </c>
      <c r="G793" s="20">
        <f t="shared" si="94"/>
        <v>0.6143504647768303</v>
      </c>
      <c r="H793" s="21">
        <f t="shared" si="94"/>
        <v>0.10017669201813013</v>
      </c>
      <c r="I793" s="21">
        <f t="shared" si="94"/>
        <v>0.2854728432050396</v>
      </c>
      <c r="J793" s="22">
        <f t="shared" si="94"/>
        <v>1</v>
      </c>
    </row>
    <row r="794" spans="1:10" s="2" customFormat="1" ht="11.25" customHeight="1" hidden="1" outlineLevel="5">
      <c r="A794" s="12">
        <v>41518</v>
      </c>
      <c r="B794" s="106">
        <f t="shared" si="93"/>
        <v>10155</v>
      </c>
      <c r="C794" s="107">
        <f t="shared" si="93"/>
        <v>1807</v>
      </c>
      <c r="D794" s="107">
        <f t="shared" si="93"/>
        <v>4263</v>
      </c>
      <c r="E794" s="55">
        <f>SUM(B794:D794)</f>
        <v>16225</v>
      </c>
      <c r="F794" s="16">
        <v>41518</v>
      </c>
      <c r="G794" s="20">
        <f t="shared" si="94"/>
        <v>0.6258859784283514</v>
      </c>
      <c r="H794" s="21">
        <f t="shared" si="94"/>
        <v>0.1113713405238829</v>
      </c>
      <c r="I794" s="21">
        <f t="shared" si="94"/>
        <v>0.26274268104776577</v>
      </c>
      <c r="J794" s="22">
        <f t="shared" si="94"/>
        <v>1</v>
      </c>
    </row>
    <row r="795" spans="1:10" s="2" customFormat="1" ht="11.25" customHeight="1" hidden="1" outlineLevel="5">
      <c r="A795" s="12">
        <v>41548</v>
      </c>
      <c r="B795" s="106">
        <f t="shared" si="93"/>
        <v>11196</v>
      </c>
      <c r="C795" s="107">
        <f t="shared" si="93"/>
        <v>1826</v>
      </c>
      <c r="D795" s="107">
        <f t="shared" si="93"/>
        <v>4217</v>
      </c>
      <c r="E795" s="55">
        <f aca="true" t="shared" si="95" ref="E795:E801">SUM(B795:D795)</f>
        <v>17239</v>
      </c>
      <c r="F795" s="16">
        <v>41548</v>
      </c>
      <c r="G795" s="20">
        <f t="shared" si="94"/>
        <v>0.649457625152271</v>
      </c>
      <c r="H795" s="21">
        <f t="shared" si="94"/>
        <v>0.10592261732119032</v>
      </c>
      <c r="I795" s="21">
        <f t="shared" si="94"/>
        <v>0.24461975752653867</v>
      </c>
      <c r="J795" s="22">
        <f t="shared" si="94"/>
        <v>1</v>
      </c>
    </row>
    <row r="796" spans="1:10" s="2" customFormat="1" ht="11.25" customHeight="1" hidden="1" outlineLevel="5">
      <c r="A796" s="12">
        <v>41579</v>
      </c>
      <c r="B796" s="106">
        <f t="shared" si="93"/>
        <v>8256</v>
      </c>
      <c r="C796" s="107">
        <f t="shared" si="93"/>
        <v>1300</v>
      </c>
      <c r="D796" s="107">
        <f t="shared" si="93"/>
        <v>3087</v>
      </c>
      <c r="E796" s="55">
        <f t="shared" si="95"/>
        <v>12643</v>
      </c>
      <c r="F796" s="16">
        <v>41579</v>
      </c>
      <c r="G796" s="20">
        <f t="shared" si="94"/>
        <v>0.6530095705133275</v>
      </c>
      <c r="H796" s="21">
        <f t="shared" si="94"/>
        <v>0.10282369690737958</v>
      </c>
      <c r="I796" s="21">
        <f t="shared" si="94"/>
        <v>0.2441667325792929</v>
      </c>
      <c r="J796" s="22">
        <f t="shared" si="94"/>
        <v>1</v>
      </c>
    </row>
    <row r="797" spans="1:10" s="2" customFormat="1" ht="11.25" customHeight="1" hidden="1" outlineLevel="5">
      <c r="A797" s="12">
        <v>41609</v>
      </c>
      <c r="B797" s="113">
        <f t="shared" si="93"/>
        <v>8790</v>
      </c>
      <c r="C797" s="114">
        <f t="shared" si="93"/>
        <v>1528</v>
      </c>
      <c r="D797" s="114">
        <f t="shared" si="93"/>
        <v>3324</v>
      </c>
      <c r="E797" s="63">
        <f t="shared" si="95"/>
        <v>13642</v>
      </c>
      <c r="F797" s="24">
        <v>41609</v>
      </c>
      <c r="G797" s="29">
        <f t="shared" si="94"/>
        <v>0.6443336754141622</v>
      </c>
      <c r="H797" s="30">
        <f t="shared" si="94"/>
        <v>0.11200703709133558</v>
      </c>
      <c r="I797" s="30">
        <f t="shared" si="94"/>
        <v>0.24365928749450227</v>
      </c>
      <c r="J797" s="31">
        <f t="shared" si="94"/>
        <v>1</v>
      </c>
    </row>
    <row r="798" spans="1:10" s="2" customFormat="1" ht="11.25" customHeight="1" hidden="1" outlineLevel="4" collapsed="1">
      <c r="A798" s="12">
        <v>41640</v>
      </c>
      <c r="B798" s="106">
        <f t="shared" si="93"/>
        <v>6894</v>
      </c>
      <c r="C798" s="107">
        <f t="shared" si="93"/>
        <v>1290</v>
      </c>
      <c r="D798" s="107">
        <f t="shared" si="93"/>
        <v>3021</v>
      </c>
      <c r="E798" s="55">
        <f t="shared" si="95"/>
        <v>11205</v>
      </c>
      <c r="F798" s="16">
        <v>41640</v>
      </c>
      <c r="G798" s="20">
        <f t="shared" si="94"/>
        <v>0.6152610441767068</v>
      </c>
      <c r="H798" s="21">
        <f t="shared" si="94"/>
        <v>0.11512717536813923</v>
      </c>
      <c r="I798" s="21">
        <f t="shared" si="94"/>
        <v>0.26961178045515394</v>
      </c>
      <c r="J798" s="22">
        <f t="shared" si="94"/>
        <v>1</v>
      </c>
    </row>
    <row r="799" spans="1:10" s="2" customFormat="1" ht="11.25" customHeight="1" hidden="1" outlineLevel="5">
      <c r="A799" s="12">
        <v>41671</v>
      </c>
      <c r="B799" s="106">
        <f t="shared" si="93"/>
        <v>6120</v>
      </c>
      <c r="C799" s="107">
        <f t="shared" si="93"/>
        <v>1280</v>
      </c>
      <c r="D799" s="107">
        <f t="shared" si="93"/>
        <v>2588</v>
      </c>
      <c r="E799" s="55">
        <f t="shared" si="95"/>
        <v>9988</v>
      </c>
      <c r="F799" s="16">
        <v>41671</v>
      </c>
      <c r="G799" s="20">
        <f t="shared" si="94"/>
        <v>0.6127352823388066</v>
      </c>
      <c r="H799" s="21">
        <f t="shared" si="94"/>
        <v>0.12815378454144974</v>
      </c>
      <c r="I799" s="21">
        <f t="shared" si="94"/>
        <v>0.2591109331197437</v>
      </c>
      <c r="J799" s="22">
        <f t="shared" si="94"/>
        <v>1</v>
      </c>
    </row>
    <row r="800" spans="1:10" s="2" customFormat="1" ht="11.25" customHeight="1" hidden="1" outlineLevel="5">
      <c r="A800" s="12">
        <v>41699</v>
      </c>
      <c r="B800" s="106">
        <f t="shared" si="93"/>
        <v>6846</v>
      </c>
      <c r="C800" s="107">
        <f t="shared" si="93"/>
        <v>1469</v>
      </c>
      <c r="D800" s="107">
        <f t="shared" si="93"/>
        <v>3092</v>
      </c>
      <c r="E800" s="55">
        <f t="shared" si="95"/>
        <v>11407</v>
      </c>
      <c r="F800" s="16">
        <v>41699</v>
      </c>
      <c r="G800" s="20">
        <f t="shared" si="94"/>
        <v>0.6001577978434295</v>
      </c>
      <c r="H800" s="21">
        <f t="shared" si="94"/>
        <v>0.12878057333216447</v>
      </c>
      <c r="I800" s="21">
        <f t="shared" si="94"/>
        <v>0.27106162882440604</v>
      </c>
      <c r="J800" s="22">
        <f t="shared" si="94"/>
        <v>1</v>
      </c>
    </row>
    <row r="801" spans="1:10" s="2" customFormat="1" ht="11.25" customHeight="1" hidden="1" outlineLevel="5">
      <c r="A801" s="12">
        <v>41730</v>
      </c>
      <c r="B801" s="106">
        <f t="shared" si="93"/>
        <v>6533</v>
      </c>
      <c r="C801" s="107">
        <f t="shared" si="93"/>
        <v>1212</v>
      </c>
      <c r="D801" s="107">
        <f t="shared" si="93"/>
        <v>2891</v>
      </c>
      <c r="E801" s="55">
        <f t="shared" si="95"/>
        <v>10636</v>
      </c>
      <c r="F801" s="16">
        <v>41730</v>
      </c>
      <c r="G801" s="20">
        <f t="shared" si="94"/>
        <v>0.614234674689733</v>
      </c>
      <c r="H801" s="21">
        <f t="shared" si="94"/>
        <v>0.11395261376457315</v>
      </c>
      <c r="I801" s="21">
        <f t="shared" si="94"/>
        <v>0.27181271154569386</v>
      </c>
      <c r="J801" s="22">
        <f t="shared" si="94"/>
        <v>1</v>
      </c>
    </row>
    <row r="802" spans="1:10" s="2" customFormat="1" ht="11.25" customHeight="1" hidden="1" outlineLevel="5">
      <c r="A802" s="12">
        <v>41760</v>
      </c>
      <c r="B802" s="106">
        <f aca="true" t="shared" si="96" ref="B802:D805">B975</f>
        <v>6388</v>
      </c>
      <c r="C802" s="107">
        <f t="shared" si="96"/>
        <v>1175</v>
      </c>
      <c r="D802" s="107">
        <f t="shared" si="96"/>
        <v>2832</v>
      </c>
      <c r="E802" s="55">
        <f aca="true" t="shared" si="97" ref="E802:E810">SUM(B802:D802)</f>
        <v>10395</v>
      </c>
      <c r="F802" s="16">
        <v>41760</v>
      </c>
      <c r="G802" s="20">
        <f t="shared" si="94"/>
        <v>0.6145262145262145</v>
      </c>
      <c r="H802" s="21">
        <f t="shared" si="94"/>
        <v>0.11303511303511303</v>
      </c>
      <c r="I802" s="21">
        <f t="shared" si="94"/>
        <v>0.2724386724386724</v>
      </c>
      <c r="J802" s="131">
        <f t="shared" si="94"/>
        <v>1</v>
      </c>
    </row>
    <row r="803" spans="1:10" s="2" customFormat="1" ht="11.25" customHeight="1" hidden="1" outlineLevel="5">
      <c r="A803" s="12">
        <v>41791</v>
      </c>
      <c r="B803" s="106">
        <f t="shared" si="96"/>
        <v>6617</v>
      </c>
      <c r="C803" s="107">
        <f t="shared" si="96"/>
        <v>1151</v>
      </c>
      <c r="D803" s="107">
        <f t="shared" si="96"/>
        <v>2954</v>
      </c>
      <c r="E803" s="55">
        <f t="shared" si="97"/>
        <v>10722</v>
      </c>
      <c r="F803" s="16">
        <v>41791</v>
      </c>
      <c r="G803" s="20">
        <f t="shared" si="94"/>
        <v>0.6171423241932475</v>
      </c>
      <c r="H803" s="21">
        <f t="shared" si="94"/>
        <v>0.10734937511658273</v>
      </c>
      <c r="I803" s="21">
        <f t="shared" si="94"/>
        <v>0.27550830069016974</v>
      </c>
      <c r="J803" s="131">
        <f t="shared" si="94"/>
        <v>1</v>
      </c>
    </row>
    <row r="804" spans="1:10" s="2" customFormat="1" ht="11.25" customHeight="1" hidden="1" outlineLevel="5">
      <c r="A804" s="12">
        <v>41821</v>
      </c>
      <c r="B804" s="106">
        <f t="shared" si="96"/>
        <v>6133</v>
      </c>
      <c r="C804" s="107">
        <f t="shared" si="96"/>
        <v>1028</v>
      </c>
      <c r="D804" s="107">
        <f t="shared" si="96"/>
        <v>2808</v>
      </c>
      <c r="E804" s="55">
        <f t="shared" si="97"/>
        <v>9969</v>
      </c>
      <c r="F804" s="16">
        <v>41821</v>
      </c>
      <c r="G804" s="20">
        <f t="shared" si="94"/>
        <v>0.615207142140636</v>
      </c>
      <c r="H804" s="21">
        <f t="shared" si="94"/>
        <v>0.10311967098003812</v>
      </c>
      <c r="I804" s="21">
        <f t="shared" si="94"/>
        <v>0.2816731868793259</v>
      </c>
      <c r="J804" s="131">
        <f t="shared" si="94"/>
        <v>1</v>
      </c>
    </row>
    <row r="805" spans="1:10" s="2" customFormat="1" ht="11.25" customHeight="1" hidden="1" outlineLevel="5">
      <c r="A805" s="12">
        <v>41852</v>
      </c>
      <c r="B805" s="106">
        <f t="shared" si="96"/>
        <v>6654</v>
      </c>
      <c r="C805" s="107">
        <f t="shared" si="96"/>
        <v>1072</v>
      </c>
      <c r="D805" s="107">
        <f t="shared" si="96"/>
        <v>2894</v>
      </c>
      <c r="E805" s="55">
        <f t="shared" si="97"/>
        <v>10620</v>
      </c>
      <c r="F805" s="16">
        <v>41852</v>
      </c>
      <c r="G805" s="20">
        <f t="shared" si="94"/>
        <v>0.6265536723163841</v>
      </c>
      <c r="H805" s="21">
        <f t="shared" si="94"/>
        <v>0.10094161958568738</v>
      </c>
      <c r="I805" s="21">
        <f t="shared" si="94"/>
        <v>0.2725047080979284</v>
      </c>
      <c r="J805" s="131">
        <f t="shared" si="94"/>
        <v>1</v>
      </c>
    </row>
    <row r="806" spans="1:10" s="2" customFormat="1" ht="11.25" customHeight="1" hidden="1" outlineLevel="5">
      <c r="A806" s="12">
        <v>41883</v>
      </c>
      <c r="B806" s="106">
        <f aca="true" t="shared" si="98" ref="B806:D808">B979</f>
        <v>6588</v>
      </c>
      <c r="C806" s="107">
        <f t="shared" si="98"/>
        <v>1337</v>
      </c>
      <c r="D806" s="107">
        <f t="shared" si="98"/>
        <v>2629</v>
      </c>
      <c r="E806" s="55">
        <f t="shared" si="97"/>
        <v>10554</v>
      </c>
      <c r="F806" s="16">
        <v>41883</v>
      </c>
      <c r="G806" s="20">
        <f aca="true" t="shared" si="99" ref="G806:J810">B806/$E806</f>
        <v>0.6242183058555998</v>
      </c>
      <c r="H806" s="21">
        <f t="shared" si="99"/>
        <v>0.12668182679552775</v>
      </c>
      <c r="I806" s="21">
        <f t="shared" si="99"/>
        <v>0.24909986734887246</v>
      </c>
      <c r="J806" s="131">
        <f t="shared" si="99"/>
        <v>1</v>
      </c>
    </row>
    <row r="807" spans="1:10" s="2" customFormat="1" ht="11.25" customHeight="1" hidden="1" outlineLevel="5">
      <c r="A807" s="12">
        <v>41913</v>
      </c>
      <c r="B807" s="106">
        <f t="shared" si="98"/>
        <v>8361</v>
      </c>
      <c r="C807" s="107">
        <f t="shared" si="98"/>
        <v>1850</v>
      </c>
      <c r="D807" s="107">
        <f t="shared" si="98"/>
        <v>3729</v>
      </c>
      <c r="E807" s="55">
        <f t="shared" si="97"/>
        <v>13940</v>
      </c>
      <c r="F807" s="16">
        <v>41913</v>
      </c>
      <c r="G807" s="20">
        <f t="shared" si="99"/>
        <v>0.5997847919655667</v>
      </c>
      <c r="H807" s="21">
        <f t="shared" si="99"/>
        <v>0.1327116212338594</v>
      </c>
      <c r="I807" s="21">
        <f t="shared" si="99"/>
        <v>0.2675035868005739</v>
      </c>
      <c r="J807" s="131">
        <f t="shared" si="99"/>
        <v>1</v>
      </c>
    </row>
    <row r="808" spans="1:10" s="2" customFormat="1" ht="11.25" customHeight="1" hidden="1" outlineLevel="5">
      <c r="A808" s="12">
        <v>41944</v>
      </c>
      <c r="B808" s="106">
        <f t="shared" si="98"/>
        <v>8301</v>
      </c>
      <c r="C808" s="107">
        <f t="shared" si="98"/>
        <v>1675</v>
      </c>
      <c r="D808" s="107">
        <f t="shared" si="98"/>
        <v>3458</v>
      </c>
      <c r="E808" s="55">
        <f t="shared" si="97"/>
        <v>13434</v>
      </c>
      <c r="F808" s="16">
        <v>41944</v>
      </c>
      <c r="G808" s="20">
        <f t="shared" si="99"/>
        <v>0.6179097811523001</v>
      </c>
      <c r="H808" s="21">
        <f t="shared" si="99"/>
        <v>0.12468363852910526</v>
      </c>
      <c r="I808" s="21">
        <f t="shared" si="99"/>
        <v>0.2574065803185946</v>
      </c>
      <c r="J808" s="131">
        <f t="shared" si="99"/>
        <v>1</v>
      </c>
    </row>
    <row r="809" spans="1:10" s="2" customFormat="1" ht="11.25" customHeight="1" hidden="1" outlineLevel="5">
      <c r="A809" s="32">
        <v>41974</v>
      </c>
      <c r="B809" s="113">
        <f aca="true" t="shared" si="100" ref="B809:D810">B982</f>
        <v>5483</v>
      </c>
      <c r="C809" s="114">
        <f t="shared" si="100"/>
        <v>1137</v>
      </c>
      <c r="D809" s="114">
        <f t="shared" si="100"/>
        <v>2141</v>
      </c>
      <c r="E809" s="63">
        <f t="shared" si="97"/>
        <v>8761</v>
      </c>
      <c r="F809" s="24">
        <v>41974</v>
      </c>
      <c r="G809" s="29">
        <f t="shared" si="99"/>
        <v>0.6258417988814062</v>
      </c>
      <c r="H809" s="30">
        <f t="shared" si="99"/>
        <v>0.12977970551306928</v>
      </c>
      <c r="I809" s="30">
        <f t="shared" si="99"/>
        <v>0.2443784956055245</v>
      </c>
      <c r="J809" s="132">
        <f t="shared" si="99"/>
        <v>1</v>
      </c>
    </row>
    <row r="810" spans="1:10" s="2" customFormat="1" ht="11.25" customHeight="1" hidden="1" outlineLevel="4" collapsed="1">
      <c r="A810" s="12">
        <v>42005</v>
      </c>
      <c r="B810" s="106">
        <f t="shared" si="100"/>
        <v>7314</v>
      </c>
      <c r="C810" s="107">
        <f t="shared" si="100"/>
        <v>1399</v>
      </c>
      <c r="D810" s="107">
        <f t="shared" si="100"/>
        <v>2684</v>
      </c>
      <c r="E810" s="55">
        <f t="shared" si="97"/>
        <v>11397</v>
      </c>
      <c r="F810" s="16">
        <v>42005</v>
      </c>
      <c r="G810" s="20">
        <f t="shared" si="99"/>
        <v>0.6417478283758884</v>
      </c>
      <c r="H810" s="21">
        <f t="shared" si="99"/>
        <v>0.12275160129858735</v>
      </c>
      <c r="I810" s="21">
        <f t="shared" si="99"/>
        <v>0.23550057032552427</v>
      </c>
      <c r="J810" s="131">
        <f t="shared" si="99"/>
        <v>1</v>
      </c>
    </row>
    <row r="811" spans="1:10" s="2" customFormat="1" ht="11.25" customHeight="1" hidden="1" outlineLevel="5">
      <c r="A811" s="12">
        <v>42036</v>
      </c>
      <c r="B811" s="106">
        <f aca="true" t="shared" si="101" ref="B811:D821">B984</f>
        <v>6055</v>
      </c>
      <c r="C811" s="107">
        <f t="shared" si="101"/>
        <v>1288</v>
      </c>
      <c r="D811" s="107">
        <f t="shared" si="101"/>
        <v>2241</v>
      </c>
      <c r="E811" s="55">
        <f aca="true" t="shared" si="102" ref="E811:E821">SUM(B811:D811)</f>
        <v>9584</v>
      </c>
      <c r="F811" s="16">
        <v>42036</v>
      </c>
      <c r="G811" s="20">
        <f aca="true" t="shared" si="103" ref="G811:G821">B811/$E811</f>
        <v>0.6317821368948247</v>
      </c>
      <c r="H811" s="21">
        <f aca="true" t="shared" si="104" ref="H811:H821">C811/$E811</f>
        <v>0.1343906510851419</v>
      </c>
      <c r="I811" s="21">
        <f aca="true" t="shared" si="105" ref="I811:I821">D811/$E811</f>
        <v>0.2338272120200334</v>
      </c>
      <c r="J811" s="131">
        <f aca="true" t="shared" si="106" ref="J811:J821">E811/$E811</f>
        <v>1</v>
      </c>
    </row>
    <row r="812" spans="1:10" s="2" customFormat="1" ht="11.25" customHeight="1" hidden="1" outlineLevel="5">
      <c r="A812" s="12">
        <v>42064</v>
      </c>
      <c r="B812" s="106">
        <f t="shared" si="101"/>
        <v>7308</v>
      </c>
      <c r="C812" s="107">
        <f t="shared" si="101"/>
        <v>1296</v>
      </c>
      <c r="D812" s="107">
        <f t="shared" si="101"/>
        <v>2769</v>
      </c>
      <c r="E812" s="55">
        <f t="shared" si="102"/>
        <v>11373</v>
      </c>
      <c r="F812" s="16">
        <v>42064</v>
      </c>
      <c r="G812" s="20">
        <f t="shared" si="103"/>
        <v>0.6425745185966764</v>
      </c>
      <c r="H812" s="21">
        <f t="shared" si="104"/>
        <v>0.11395410182010024</v>
      </c>
      <c r="I812" s="21">
        <f t="shared" si="105"/>
        <v>0.24347137958322343</v>
      </c>
      <c r="J812" s="131">
        <f t="shared" si="106"/>
        <v>1</v>
      </c>
    </row>
    <row r="813" spans="1:10" s="2" customFormat="1" ht="11.25" customHeight="1" hidden="1" outlineLevel="5">
      <c r="A813" s="12">
        <v>42095</v>
      </c>
      <c r="B813" s="106">
        <f t="shared" si="101"/>
        <v>6262</v>
      </c>
      <c r="C813" s="107">
        <f t="shared" si="101"/>
        <v>1111</v>
      </c>
      <c r="D813" s="107">
        <f t="shared" si="101"/>
        <v>2417</v>
      </c>
      <c r="E813" s="55">
        <f t="shared" si="102"/>
        <v>9790</v>
      </c>
      <c r="F813" s="16">
        <v>42095</v>
      </c>
      <c r="G813" s="20">
        <f t="shared" si="103"/>
        <v>0.639632277834525</v>
      </c>
      <c r="H813" s="21">
        <f t="shared" si="104"/>
        <v>0.11348314606741573</v>
      </c>
      <c r="I813" s="21">
        <f t="shared" si="105"/>
        <v>0.24688457609805925</v>
      </c>
      <c r="J813" s="131">
        <f t="shared" si="106"/>
        <v>1</v>
      </c>
    </row>
    <row r="814" spans="1:10" s="2" customFormat="1" ht="11.25" customHeight="1" hidden="1" outlineLevel="5">
      <c r="A814" s="12">
        <v>42125</v>
      </c>
      <c r="B814" s="106">
        <f t="shared" si="101"/>
        <v>6231</v>
      </c>
      <c r="C814" s="107">
        <f t="shared" si="101"/>
        <v>1311</v>
      </c>
      <c r="D814" s="107">
        <f t="shared" si="101"/>
        <v>2321</v>
      </c>
      <c r="E814" s="55">
        <f t="shared" si="102"/>
        <v>9863</v>
      </c>
      <c r="F814" s="16">
        <v>42125</v>
      </c>
      <c r="G814" s="20">
        <f t="shared" si="103"/>
        <v>0.6317550441042279</v>
      </c>
      <c r="H814" s="21">
        <f t="shared" si="104"/>
        <v>0.13292101794585826</v>
      </c>
      <c r="I814" s="21">
        <f t="shared" si="105"/>
        <v>0.23532393794991383</v>
      </c>
      <c r="J814" s="131">
        <f t="shared" si="106"/>
        <v>1</v>
      </c>
    </row>
    <row r="815" spans="1:10" s="2" customFormat="1" ht="11.25" customHeight="1" hidden="1" outlineLevel="5">
      <c r="A815" s="12">
        <v>42156</v>
      </c>
      <c r="B815" s="106">
        <f t="shared" si="101"/>
        <v>7836</v>
      </c>
      <c r="C815" s="107">
        <f t="shared" si="101"/>
        <v>1308</v>
      </c>
      <c r="D815" s="107">
        <f t="shared" si="101"/>
        <v>2877</v>
      </c>
      <c r="E815" s="55">
        <f t="shared" si="102"/>
        <v>12021</v>
      </c>
      <c r="F815" s="16">
        <v>42156</v>
      </c>
      <c r="G815" s="20">
        <f t="shared" si="103"/>
        <v>0.6518592463189419</v>
      </c>
      <c r="H815" s="21">
        <f t="shared" si="104"/>
        <v>0.10880958322934864</v>
      </c>
      <c r="I815" s="21">
        <f t="shared" si="105"/>
        <v>0.2393311704517095</v>
      </c>
      <c r="J815" s="131">
        <f t="shared" si="106"/>
        <v>1</v>
      </c>
    </row>
    <row r="816" spans="1:10" s="2" customFormat="1" ht="11.25" customHeight="1" hidden="1" outlineLevel="5">
      <c r="A816" s="12">
        <v>42186</v>
      </c>
      <c r="B816" s="106">
        <f t="shared" si="101"/>
        <v>6516</v>
      </c>
      <c r="C816" s="107">
        <f t="shared" si="101"/>
        <v>1030</v>
      </c>
      <c r="D816" s="107">
        <f t="shared" si="101"/>
        <v>2563</v>
      </c>
      <c r="E816" s="55">
        <f t="shared" si="102"/>
        <v>10109</v>
      </c>
      <c r="F816" s="16">
        <v>42186</v>
      </c>
      <c r="G816" s="20">
        <f t="shared" si="103"/>
        <v>0.6445741418537937</v>
      </c>
      <c r="H816" s="21">
        <f t="shared" si="104"/>
        <v>0.10188940548026511</v>
      </c>
      <c r="I816" s="21">
        <f t="shared" si="105"/>
        <v>0.2535364526659412</v>
      </c>
      <c r="J816" s="131">
        <f t="shared" si="106"/>
        <v>1</v>
      </c>
    </row>
    <row r="817" spans="1:10" s="2" customFormat="1" ht="11.25" customHeight="1" hidden="1" outlineLevel="5">
      <c r="A817" s="12">
        <v>42217</v>
      </c>
      <c r="B817" s="106">
        <f t="shared" si="101"/>
        <v>7312</v>
      </c>
      <c r="C817" s="107">
        <f t="shared" si="101"/>
        <v>1110</v>
      </c>
      <c r="D817" s="107">
        <f t="shared" si="101"/>
        <v>2794</v>
      </c>
      <c r="E817" s="55">
        <f t="shared" si="102"/>
        <v>11216</v>
      </c>
      <c r="F817" s="16">
        <v>42217</v>
      </c>
      <c r="G817" s="20">
        <f t="shared" si="103"/>
        <v>0.651925820256776</v>
      </c>
      <c r="H817" s="21">
        <f t="shared" si="104"/>
        <v>0.0989657631954351</v>
      </c>
      <c r="I817" s="21">
        <f t="shared" si="105"/>
        <v>0.24910841654778887</v>
      </c>
      <c r="J817" s="131">
        <f t="shared" si="106"/>
        <v>1</v>
      </c>
    </row>
    <row r="818" spans="1:10" s="2" customFormat="1" ht="11.25" customHeight="1" hidden="1" outlineLevel="5">
      <c r="A818" s="12">
        <v>42248</v>
      </c>
      <c r="B818" s="106">
        <f t="shared" si="101"/>
        <v>9369</v>
      </c>
      <c r="C818" s="107">
        <f t="shared" si="101"/>
        <v>1791</v>
      </c>
      <c r="D818" s="107">
        <f t="shared" si="101"/>
        <v>3348</v>
      </c>
      <c r="E818" s="55">
        <f t="shared" si="102"/>
        <v>14508</v>
      </c>
      <c r="F818" s="16">
        <v>42248</v>
      </c>
      <c r="G818" s="20">
        <f t="shared" si="103"/>
        <v>0.6457816377171216</v>
      </c>
      <c r="H818" s="21">
        <f t="shared" si="104"/>
        <v>0.12344913151364764</v>
      </c>
      <c r="I818" s="21">
        <f t="shared" si="105"/>
        <v>0.23076923076923078</v>
      </c>
      <c r="J818" s="131">
        <f t="shared" si="106"/>
        <v>1</v>
      </c>
    </row>
    <row r="819" spans="1:10" s="2" customFormat="1" ht="11.25" customHeight="1" hidden="1" outlineLevel="5">
      <c r="A819" s="12">
        <v>42278</v>
      </c>
      <c r="B819" s="106">
        <f t="shared" si="101"/>
        <v>9051</v>
      </c>
      <c r="C819" s="107">
        <f t="shared" si="101"/>
        <v>1546</v>
      </c>
      <c r="D819" s="107">
        <f t="shared" si="101"/>
        <v>3217</v>
      </c>
      <c r="E819" s="55">
        <f t="shared" si="102"/>
        <v>13814</v>
      </c>
      <c r="F819" s="16">
        <v>42278</v>
      </c>
      <c r="G819" s="20">
        <f t="shared" si="103"/>
        <v>0.6552048646300854</v>
      </c>
      <c r="H819" s="21">
        <f t="shared" si="104"/>
        <v>0.11191544809613435</v>
      </c>
      <c r="I819" s="21">
        <f t="shared" si="105"/>
        <v>0.23287968727378022</v>
      </c>
      <c r="J819" s="131">
        <f t="shared" si="106"/>
        <v>1</v>
      </c>
    </row>
    <row r="820" spans="1:10" s="2" customFormat="1" ht="11.25" customHeight="1" hidden="1" outlineLevel="5">
      <c r="A820" s="12">
        <v>42309</v>
      </c>
      <c r="B820" s="106">
        <f t="shared" si="101"/>
        <v>8321</v>
      </c>
      <c r="C820" s="107">
        <f t="shared" si="101"/>
        <v>1331</v>
      </c>
      <c r="D820" s="107">
        <f t="shared" si="101"/>
        <v>2561</v>
      </c>
      <c r="E820" s="55">
        <f t="shared" si="102"/>
        <v>12213</v>
      </c>
      <c r="F820" s="16">
        <v>42309</v>
      </c>
      <c r="G820" s="20">
        <f t="shared" si="103"/>
        <v>0.6813231802178007</v>
      </c>
      <c r="H820" s="21">
        <f t="shared" si="104"/>
        <v>0.1089822320478179</v>
      </c>
      <c r="I820" s="21">
        <f t="shared" si="105"/>
        <v>0.2096945877343814</v>
      </c>
      <c r="J820" s="131">
        <f t="shared" si="106"/>
        <v>1</v>
      </c>
    </row>
    <row r="821" spans="1:10" s="2" customFormat="1" ht="11.25" customHeight="1" hidden="1" outlineLevel="5">
      <c r="A821" s="12">
        <v>42339</v>
      </c>
      <c r="B821" s="113">
        <f t="shared" si="101"/>
        <v>5491</v>
      </c>
      <c r="C821" s="107">
        <f t="shared" si="101"/>
        <v>912</v>
      </c>
      <c r="D821" s="107">
        <f t="shared" si="101"/>
        <v>1766</v>
      </c>
      <c r="E821" s="55">
        <f t="shared" si="102"/>
        <v>8169</v>
      </c>
      <c r="F821" s="16">
        <v>42339</v>
      </c>
      <c r="G821" s="20">
        <f t="shared" si="103"/>
        <v>0.67217529685396</v>
      </c>
      <c r="H821" s="21">
        <f t="shared" si="104"/>
        <v>0.11164157179581344</v>
      </c>
      <c r="I821" s="21">
        <f t="shared" si="105"/>
        <v>0.21618313135022646</v>
      </c>
      <c r="J821" s="132">
        <f t="shared" si="106"/>
        <v>1</v>
      </c>
    </row>
    <row r="822" spans="1:10" s="2" customFormat="1" ht="11.25" customHeight="1" hidden="1" outlineLevel="2" collapsed="1">
      <c r="A822" s="36" t="s">
        <v>41</v>
      </c>
      <c r="B822" s="136"/>
      <c r="C822" s="136"/>
      <c r="D822" s="136"/>
      <c r="E822" s="58"/>
      <c r="F822" s="38"/>
      <c r="G822" s="77"/>
      <c r="H822" s="78"/>
      <c r="I822" s="78"/>
      <c r="J822" s="79"/>
    </row>
    <row r="823" spans="1:10" s="2" customFormat="1" ht="11.25" customHeight="1" hidden="1" outlineLevel="3" collapsed="1">
      <c r="A823" s="39" t="s">
        <v>42</v>
      </c>
      <c r="B823" s="137"/>
      <c r="C823" s="137"/>
      <c r="D823" s="137"/>
      <c r="E823" s="138"/>
      <c r="F823" s="32"/>
      <c r="G823" s="267" t="s">
        <v>34</v>
      </c>
      <c r="H823" s="268"/>
      <c r="I823" s="268"/>
      <c r="J823" s="269"/>
    </row>
    <row r="824" spans="1:10" s="2" customFormat="1" ht="11.25" customHeight="1" hidden="1" outlineLevel="4">
      <c r="A824" s="39"/>
      <c r="B824" s="48" t="s">
        <v>1</v>
      </c>
      <c r="C824" s="49" t="s">
        <v>2</v>
      </c>
      <c r="D824" s="49" t="s">
        <v>3</v>
      </c>
      <c r="E824" s="50" t="s">
        <v>4</v>
      </c>
      <c r="F824" s="6"/>
      <c r="G824" s="4" t="s">
        <v>1</v>
      </c>
      <c r="H824" s="10" t="s">
        <v>2</v>
      </c>
      <c r="I824" s="10" t="s">
        <v>3</v>
      </c>
      <c r="J824" s="11" t="s">
        <v>4</v>
      </c>
    </row>
    <row r="825" spans="1:10" s="2" customFormat="1" ht="11.25" customHeight="1" hidden="1" outlineLevel="4" collapsed="1">
      <c r="A825" s="139">
        <v>39814</v>
      </c>
      <c r="B825" s="140">
        <v>349286</v>
      </c>
      <c r="C825" s="141">
        <v>38420</v>
      </c>
      <c r="D825" s="142">
        <v>170411</v>
      </c>
      <c r="E825" s="126">
        <f>SUM(B825:D825)</f>
        <v>558117</v>
      </c>
      <c r="F825" s="84">
        <v>39814</v>
      </c>
      <c r="G825" s="128">
        <f aca="true" t="shared" si="107" ref="G825:J856">B825/$E825</f>
        <v>0.6258293511933878</v>
      </c>
      <c r="H825" s="129">
        <f t="shared" si="107"/>
        <v>0.06883861269232079</v>
      </c>
      <c r="I825" s="129">
        <f t="shared" si="107"/>
        <v>0.30533203611429144</v>
      </c>
      <c r="J825" s="130">
        <f t="shared" si="107"/>
        <v>1</v>
      </c>
    </row>
    <row r="826" spans="1:10" s="2" customFormat="1" ht="11.25" customHeight="1" hidden="1" outlineLevel="5">
      <c r="A826" s="12">
        <v>39845</v>
      </c>
      <c r="B826" s="106">
        <v>353953</v>
      </c>
      <c r="C826" s="107">
        <v>39375</v>
      </c>
      <c r="D826" s="108">
        <v>172937</v>
      </c>
      <c r="E826" s="82">
        <f aca="true" t="shared" si="108" ref="E826:E893">SUM(B826:D826)</f>
        <v>566265</v>
      </c>
      <c r="F826" s="16">
        <v>39845</v>
      </c>
      <c r="G826" s="20">
        <f t="shared" si="107"/>
        <v>0.6250660026665961</v>
      </c>
      <c r="H826" s="21">
        <f t="shared" si="107"/>
        <v>0.06953458186538104</v>
      </c>
      <c r="I826" s="21">
        <f t="shared" si="107"/>
        <v>0.3053994154680229</v>
      </c>
      <c r="J826" s="22">
        <f t="shared" si="107"/>
        <v>1</v>
      </c>
    </row>
    <row r="827" spans="1:10" s="2" customFormat="1" ht="11.25" customHeight="1" hidden="1" outlineLevel="5">
      <c r="A827" s="12">
        <v>39873</v>
      </c>
      <c r="B827" s="106">
        <v>359924</v>
      </c>
      <c r="C827" s="107">
        <v>40541</v>
      </c>
      <c r="D827" s="108">
        <v>176073</v>
      </c>
      <c r="E827" s="82">
        <f t="shared" si="108"/>
        <v>576538</v>
      </c>
      <c r="F827" s="16">
        <v>39873</v>
      </c>
      <c r="G827" s="20">
        <f t="shared" si="107"/>
        <v>0.6242849560653417</v>
      </c>
      <c r="H827" s="21">
        <f t="shared" si="107"/>
        <v>0.0703180015887938</v>
      </c>
      <c r="I827" s="21">
        <f t="shared" si="107"/>
        <v>0.30539704234586446</v>
      </c>
      <c r="J827" s="22">
        <f t="shared" si="107"/>
        <v>1</v>
      </c>
    </row>
    <row r="828" spans="1:10" s="2" customFormat="1" ht="11.25" customHeight="1" hidden="1" outlineLevel="5">
      <c r="A828" s="12">
        <v>39904</v>
      </c>
      <c r="B828" s="106">
        <v>361494</v>
      </c>
      <c r="C828" s="107">
        <v>41339</v>
      </c>
      <c r="D828" s="108">
        <v>178051</v>
      </c>
      <c r="E828" s="82">
        <f t="shared" si="108"/>
        <v>580884</v>
      </c>
      <c r="F828" s="16">
        <v>39904</v>
      </c>
      <c r="G828" s="20">
        <f t="shared" si="107"/>
        <v>0.622317020265664</v>
      </c>
      <c r="H828" s="21">
        <f t="shared" si="107"/>
        <v>0.07116567163151336</v>
      </c>
      <c r="I828" s="21">
        <f t="shared" si="107"/>
        <v>0.30651730810282257</v>
      </c>
      <c r="J828" s="22">
        <f t="shared" si="107"/>
        <v>1</v>
      </c>
    </row>
    <row r="829" spans="1:10" s="2" customFormat="1" ht="11.25" customHeight="1" hidden="1" outlineLevel="5">
      <c r="A829" s="12">
        <v>39934</v>
      </c>
      <c r="B829" s="106">
        <v>368209</v>
      </c>
      <c r="C829" s="107">
        <v>43073</v>
      </c>
      <c r="D829" s="108">
        <v>181384</v>
      </c>
      <c r="E829" s="82">
        <f t="shared" si="108"/>
        <v>592666</v>
      </c>
      <c r="F829" s="16">
        <v>39934</v>
      </c>
      <c r="G829" s="20">
        <f t="shared" si="107"/>
        <v>0.6212757269693217</v>
      </c>
      <c r="H829" s="21">
        <f t="shared" si="107"/>
        <v>0.0726766846756858</v>
      </c>
      <c r="I829" s="21">
        <f t="shared" si="107"/>
        <v>0.3060475883549925</v>
      </c>
      <c r="J829" s="22">
        <f t="shared" si="107"/>
        <v>1</v>
      </c>
    </row>
    <row r="830" spans="1:10" s="2" customFormat="1" ht="11.25" customHeight="1" hidden="1" outlineLevel="5">
      <c r="A830" s="12">
        <v>39965</v>
      </c>
      <c r="B830" s="106">
        <v>375457</v>
      </c>
      <c r="C830" s="107">
        <v>45080</v>
      </c>
      <c r="D830" s="108">
        <v>184951</v>
      </c>
      <c r="E830" s="82">
        <f t="shared" si="108"/>
        <v>605488</v>
      </c>
      <c r="F830" s="16">
        <v>39965</v>
      </c>
      <c r="G830" s="20">
        <f t="shared" si="107"/>
        <v>0.6200899109478636</v>
      </c>
      <c r="H830" s="21">
        <f t="shared" si="107"/>
        <v>0.07445234257326322</v>
      </c>
      <c r="I830" s="21">
        <f t="shared" si="107"/>
        <v>0.30545774647887325</v>
      </c>
      <c r="J830" s="22">
        <f t="shared" si="107"/>
        <v>1</v>
      </c>
    </row>
    <row r="831" spans="1:10" s="2" customFormat="1" ht="11.25" customHeight="1" hidden="1" outlineLevel="5">
      <c r="A831" s="12">
        <v>39995</v>
      </c>
      <c r="B831" s="106">
        <v>380357</v>
      </c>
      <c r="C831" s="107">
        <v>46489</v>
      </c>
      <c r="D831" s="108">
        <v>188525</v>
      </c>
      <c r="E831" s="82">
        <f t="shared" si="108"/>
        <v>615371</v>
      </c>
      <c r="F831" s="16">
        <v>39995</v>
      </c>
      <c r="G831" s="20">
        <f t="shared" si="107"/>
        <v>0.6180938003253322</v>
      </c>
      <c r="H831" s="21">
        <f t="shared" si="107"/>
        <v>0.07554629646180921</v>
      </c>
      <c r="I831" s="21">
        <f t="shared" si="107"/>
        <v>0.3063599032128586</v>
      </c>
      <c r="J831" s="22">
        <f t="shared" si="107"/>
        <v>1</v>
      </c>
    </row>
    <row r="832" spans="1:10" s="2" customFormat="1" ht="11.25" customHeight="1" hidden="1" outlineLevel="5">
      <c r="A832" s="12">
        <v>40026</v>
      </c>
      <c r="B832" s="106">
        <v>386311</v>
      </c>
      <c r="C832" s="107">
        <v>47826</v>
      </c>
      <c r="D832" s="108">
        <v>192389</v>
      </c>
      <c r="E832" s="82">
        <f t="shared" si="108"/>
        <v>626526</v>
      </c>
      <c r="F832" s="16">
        <v>40026</v>
      </c>
      <c r="G832" s="20">
        <f t="shared" si="107"/>
        <v>0.616592128658667</v>
      </c>
      <c r="H832" s="21">
        <f t="shared" si="107"/>
        <v>0.07633521992702617</v>
      </c>
      <c r="I832" s="21">
        <f t="shared" si="107"/>
        <v>0.30707265141430684</v>
      </c>
      <c r="J832" s="22">
        <f t="shared" si="107"/>
        <v>1</v>
      </c>
    </row>
    <row r="833" spans="1:10" s="2" customFormat="1" ht="11.25" customHeight="1" hidden="1" outlineLevel="5">
      <c r="A833" s="12">
        <v>40057</v>
      </c>
      <c r="B833" s="106">
        <v>394100</v>
      </c>
      <c r="C833" s="107">
        <v>49981</v>
      </c>
      <c r="D833" s="108">
        <v>196731</v>
      </c>
      <c r="E833" s="82">
        <f t="shared" si="108"/>
        <v>640812</v>
      </c>
      <c r="F833" s="16">
        <v>40057</v>
      </c>
      <c r="G833" s="20">
        <f t="shared" si="107"/>
        <v>0.6150009675224559</v>
      </c>
      <c r="H833" s="21">
        <f t="shared" si="107"/>
        <v>0.07799635462506944</v>
      </c>
      <c r="I833" s="21">
        <f t="shared" si="107"/>
        <v>0.30700267785247465</v>
      </c>
      <c r="J833" s="22">
        <f t="shared" si="107"/>
        <v>1</v>
      </c>
    </row>
    <row r="834" spans="1:10" s="2" customFormat="1" ht="11.25" customHeight="1" hidden="1" outlineLevel="5">
      <c r="A834" s="12">
        <v>40087</v>
      </c>
      <c r="B834" s="106">
        <v>400281</v>
      </c>
      <c r="C834" s="107">
        <v>51793</v>
      </c>
      <c r="D834" s="108">
        <v>200076</v>
      </c>
      <c r="E834" s="82">
        <f t="shared" si="108"/>
        <v>652150</v>
      </c>
      <c r="F834" s="16">
        <v>40087</v>
      </c>
      <c r="G834" s="20">
        <f t="shared" si="107"/>
        <v>0.6137867055125354</v>
      </c>
      <c r="H834" s="21">
        <f t="shared" si="107"/>
        <v>0.07941884535766311</v>
      </c>
      <c r="I834" s="21">
        <f t="shared" si="107"/>
        <v>0.3067944491298014</v>
      </c>
      <c r="J834" s="22">
        <f t="shared" si="107"/>
        <v>1</v>
      </c>
    </row>
    <row r="835" spans="1:10" s="2" customFormat="1" ht="11.25" customHeight="1" hidden="1" outlineLevel="5">
      <c r="A835" s="12">
        <v>40118</v>
      </c>
      <c r="B835" s="106">
        <v>405382</v>
      </c>
      <c r="C835" s="107">
        <v>53069</v>
      </c>
      <c r="D835" s="108">
        <v>202763</v>
      </c>
      <c r="E835" s="82">
        <f t="shared" si="108"/>
        <v>661214</v>
      </c>
      <c r="F835" s="16">
        <v>40118</v>
      </c>
      <c r="G835" s="20">
        <f t="shared" si="107"/>
        <v>0.6130874421896693</v>
      </c>
      <c r="H835" s="21">
        <f t="shared" si="107"/>
        <v>0.0802599460991449</v>
      </c>
      <c r="I835" s="21">
        <f t="shared" si="107"/>
        <v>0.3066526117111858</v>
      </c>
      <c r="J835" s="22">
        <f t="shared" si="107"/>
        <v>1</v>
      </c>
    </row>
    <row r="836" spans="1:10" s="2" customFormat="1" ht="11.25" customHeight="1" hidden="1" outlineLevel="5">
      <c r="A836" s="32">
        <v>40148</v>
      </c>
      <c r="B836" s="113">
        <v>404983</v>
      </c>
      <c r="C836" s="114">
        <v>53584</v>
      </c>
      <c r="D836" s="115">
        <v>202949</v>
      </c>
      <c r="E836" s="99">
        <f t="shared" si="108"/>
        <v>661516</v>
      </c>
      <c r="F836" s="24">
        <v>40148</v>
      </c>
      <c r="G836" s="29">
        <f t="shared" si="107"/>
        <v>0.6122043911258382</v>
      </c>
      <c r="H836" s="30">
        <f t="shared" si="107"/>
        <v>0.08100182006179744</v>
      </c>
      <c r="I836" s="30">
        <f t="shared" si="107"/>
        <v>0.30679378881236435</v>
      </c>
      <c r="J836" s="31">
        <f t="shared" si="107"/>
        <v>1</v>
      </c>
    </row>
    <row r="837" spans="1:10" s="2" customFormat="1" ht="11.25" customHeight="1" hidden="1" outlineLevel="4" collapsed="1">
      <c r="A837" s="139">
        <v>40179</v>
      </c>
      <c r="B837" s="143">
        <v>410737</v>
      </c>
      <c r="C837" s="144">
        <v>54675</v>
      </c>
      <c r="D837" s="144">
        <v>205559</v>
      </c>
      <c r="E837" s="76">
        <f t="shared" si="108"/>
        <v>670971</v>
      </c>
      <c r="F837" s="84">
        <v>40179</v>
      </c>
      <c r="G837" s="21">
        <f t="shared" si="107"/>
        <v>0.6121531332948816</v>
      </c>
      <c r="H837" s="21">
        <f t="shared" si="107"/>
        <v>0.08148638316708173</v>
      </c>
      <c r="I837" s="21">
        <f t="shared" si="107"/>
        <v>0.3063604835380367</v>
      </c>
      <c r="J837" s="22">
        <f t="shared" si="107"/>
        <v>1</v>
      </c>
    </row>
    <row r="838" spans="1:10" s="2" customFormat="1" ht="11.25" customHeight="1" hidden="1" outlineLevel="5">
      <c r="A838" s="12">
        <v>40210</v>
      </c>
      <c r="B838" s="106">
        <v>416134</v>
      </c>
      <c r="C838" s="107">
        <v>55756</v>
      </c>
      <c r="D838" s="107">
        <v>208203</v>
      </c>
      <c r="E838" s="55">
        <f t="shared" si="108"/>
        <v>680093</v>
      </c>
      <c r="F838" s="16">
        <v>40210</v>
      </c>
      <c r="G838" s="21">
        <f t="shared" si="107"/>
        <v>0.6118780813800465</v>
      </c>
      <c r="H838" s="21">
        <f t="shared" si="107"/>
        <v>0.08198290527913095</v>
      </c>
      <c r="I838" s="21">
        <f t="shared" si="107"/>
        <v>0.3061390133408225</v>
      </c>
      <c r="J838" s="22">
        <f t="shared" si="107"/>
        <v>1</v>
      </c>
    </row>
    <row r="839" spans="1:10" s="2" customFormat="1" ht="11.25" customHeight="1" hidden="1" outlineLevel="5">
      <c r="A839" s="12">
        <v>40238</v>
      </c>
      <c r="B839" s="106">
        <v>422027</v>
      </c>
      <c r="C839" s="107">
        <v>56831</v>
      </c>
      <c r="D839" s="107">
        <v>211322</v>
      </c>
      <c r="E839" s="55">
        <f t="shared" si="108"/>
        <v>690180</v>
      </c>
      <c r="F839" s="16">
        <v>40238</v>
      </c>
      <c r="G839" s="21">
        <f t="shared" si="107"/>
        <v>0.6114738184241792</v>
      </c>
      <c r="H839" s="21">
        <f t="shared" si="107"/>
        <v>0.0823422875191979</v>
      </c>
      <c r="I839" s="21">
        <f t="shared" si="107"/>
        <v>0.3061838940566229</v>
      </c>
      <c r="J839" s="22">
        <f t="shared" si="107"/>
        <v>1</v>
      </c>
    </row>
    <row r="840" spans="1:10" s="2" customFormat="1" ht="11.25" customHeight="1" hidden="1" outlineLevel="5">
      <c r="A840" s="12">
        <v>40269</v>
      </c>
      <c r="B840" s="106">
        <v>426366</v>
      </c>
      <c r="C840" s="107">
        <v>57966</v>
      </c>
      <c r="D840" s="107">
        <v>214017</v>
      </c>
      <c r="E840" s="55">
        <f t="shared" si="108"/>
        <v>698349</v>
      </c>
      <c r="F840" s="16">
        <v>40269</v>
      </c>
      <c r="G840" s="21">
        <f t="shared" si="107"/>
        <v>0.6105342744100729</v>
      </c>
      <c r="H840" s="21">
        <f t="shared" si="107"/>
        <v>0.08300434310065598</v>
      </c>
      <c r="I840" s="21">
        <f t="shared" si="107"/>
        <v>0.30646138248927113</v>
      </c>
      <c r="J840" s="22">
        <f t="shared" si="107"/>
        <v>1</v>
      </c>
    </row>
    <row r="841" spans="1:10" s="2" customFormat="1" ht="11.25" customHeight="1" hidden="1" outlineLevel="5">
      <c r="A841" s="12">
        <v>40299</v>
      </c>
      <c r="B841" s="106">
        <v>430000</v>
      </c>
      <c r="C841" s="107">
        <v>58884</v>
      </c>
      <c r="D841" s="107">
        <v>216516</v>
      </c>
      <c r="E841" s="55">
        <f t="shared" si="108"/>
        <v>705400</v>
      </c>
      <c r="F841" s="16">
        <v>40299</v>
      </c>
      <c r="G841" s="21">
        <f t="shared" si="107"/>
        <v>0.6095832151970513</v>
      </c>
      <c r="H841" s="21">
        <f t="shared" si="107"/>
        <v>0.08347604196200738</v>
      </c>
      <c r="I841" s="21">
        <f t="shared" si="107"/>
        <v>0.3069407428409413</v>
      </c>
      <c r="J841" s="22">
        <f t="shared" si="107"/>
        <v>1</v>
      </c>
    </row>
    <row r="842" spans="1:10" s="2" customFormat="1" ht="11.25" customHeight="1" hidden="1" outlineLevel="5">
      <c r="A842" s="12">
        <v>40330</v>
      </c>
      <c r="B842" s="106">
        <v>433622</v>
      </c>
      <c r="C842" s="107">
        <v>59899</v>
      </c>
      <c r="D842" s="107">
        <v>219038</v>
      </c>
      <c r="E842" s="55">
        <f t="shared" si="108"/>
        <v>712559</v>
      </c>
      <c r="F842" s="16">
        <v>40330</v>
      </c>
      <c r="G842" s="21">
        <f t="shared" si="107"/>
        <v>0.6085418891628623</v>
      </c>
      <c r="H842" s="21">
        <f t="shared" si="107"/>
        <v>0.0840618110219645</v>
      </c>
      <c r="I842" s="21">
        <f t="shared" si="107"/>
        <v>0.3073962998151732</v>
      </c>
      <c r="J842" s="22">
        <f t="shared" si="107"/>
        <v>1</v>
      </c>
    </row>
    <row r="843" spans="1:10" s="2" customFormat="1" ht="11.25" customHeight="1" hidden="1" outlineLevel="5">
      <c r="A843" s="12">
        <v>40360</v>
      </c>
      <c r="B843" s="106">
        <v>436222</v>
      </c>
      <c r="C843" s="107">
        <v>60676</v>
      </c>
      <c r="D843" s="107">
        <v>221204</v>
      </c>
      <c r="E843" s="55">
        <f t="shared" si="108"/>
        <v>718102</v>
      </c>
      <c r="F843" s="16">
        <v>40360</v>
      </c>
      <c r="G843" s="21">
        <f t="shared" si="107"/>
        <v>0.6074652347438108</v>
      </c>
      <c r="H843" s="21">
        <f t="shared" si="107"/>
        <v>0.08449496032597041</v>
      </c>
      <c r="I843" s="21">
        <f t="shared" si="107"/>
        <v>0.3080398049302188</v>
      </c>
      <c r="J843" s="22">
        <f t="shared" si="107"/>
        <v>1</v>
      </c>
    </row>
    <row r="844" spans="1:10" s="2" customFormat="1" ht="11.25" customHeight="1" hidden="1" outlineLevel="5">
      <c r="A844" s="12">
        <v>40391</v>
      </c>
      <c r="B844" s="106">
        <v>440500</v>
      </c>
      <c r="C844" s="107">
        <v>61614</v>
      </c>
      <c r="D844" s="107">
        <v>223765</v>
      </c>
      <c r="E844" s="55">
        <f t="shared" si="108"/>
        <v>725879</v>
      </c>
      <c r="F844" s="16">
        <v>40391</v>
      </c>
      <c r="G844" s="21">
        <f t="shared" si="107"/>
        <v>0.6068504530369386</v>
      </c>
      <c r="H844" s="21">
        <f t="shared" si="107"/>
        <v>0.08488191558097148</v>
      </c>
      <c r="I844" s="21">
        <f t="shared" si="107"/>
        <v>0.30826763138208985</v>
      </c>
      <c r="J844" s="22">
        <f t="shared" si="107"/>
        <v>1</v>
      </c>
    </row>
    <row r="845" spans="1:10" s="2" customFormat="1" ht="11.25" customHeight="1" hidden="1" outlineLevel="5">
      <c r="A845" s="12">
        <v>40422</v>
      </c>
      <c r="B845" s="106">
        <v>446125</v>
      </c>
      <c r="C845" s="107">
        <v>63028</v>
      </c>
      <c r="D845" s="107">
        <v>226595</v>
      </c>
      <c r="E845" s="55">
        <f t="shared" si="108"/>
        <v>735748</v>
      </c>
      <c r="F845" s="16">
        <v>40422</v>
      </c>
      <c r="G845" s="21">
        <f t="shared" si="107"/>
        <v>0.606355708748104</v>
      </c>
      <c r="H845" s="21">
        <f t="shared" si="107"/>
        <v>0.0856652005849829</v>
      </c>
      <c r="I845" s="21">
        <f t="shared" si="107"/>
        <v>0.30797909066691315</v>
      </c>
      <c r="J845" s="22">
        <f t="shared" si="107"/>
        <v>1</v>
      </c>
    </row>
    <row r="846" spans="1:10" s="2" customFormat="1" ht="11.25" customHeight="1" hidden="1" outlineLevel="5">
      <c r="A846" s="12">
        <v>40452</v>
      </c>
      <c r="B846" s="106">
        <v>451153</v>
      </c>
      <c r="C846" s="107">
        <v>64553</v>
      </c>
      <c r="D846" s="107">
        <v>229170</v>
      </c>
      <c r="E846" s="55">
        <f t="shared" si="108"/>
        <v>744876</v>
      </c>
      <c r="F846" s="16">
        <v>40452</v>
      </c>
      <c r="G846" s="21">
        <f t="shared" si="107"/>
        <v>0.605675307030969</v>
      </c>
      <c r="H846" s="21">
        <f t="shared" si="107"/>
        <v>0.08666274655110381</v>
      </c>
      <c r="I846" s="21">
        <f t="shared" si="107"/>
        <v>0.30766194641792727</v>
      </c>
      <c r="J846" s="22">
        <f t="shared" si="107"/>
        <v>1</v>
      </c>
    </row>
    <row r="847" spans="1:10" s="2" customFormat="1" ht="11.25" customHeight="1" hidden="1" outlineLevel="5">
      <c r="A847" s="12">
        <v>40483</v>
      </c>
      <c r="B847" s="106">
        <v>455472</v>
      </c>
      <c r="C847" s="107">
        <v>65636</v>
      </c>
      <c r="D847" s="107">
        <v>230913</v>
      </c>
      <c r="E847" s="55">
        <f t="shared" si="108"/>
        <v>752021</v>
      </c>
      <c r="F847" s="16">
        <v>40483</v>
      </c>
      <c r="G847" s="21">
        <f t="shared" si="107"/>
        <v>0.6056639375762113</v>
      </c>
      <c r="H847" s="21">
        <f t="shared" si="107"/>
        <v>0.08727947756778069</v>
      </c>
      <c r="I847" s="21">
        <f t="shared" si="107"/>
        <v>0.307056584856008</v>
      </c>
      <c r="J847" s="22">
        <f t="shared" si="107"/>
        <v>1</v>
      </c>
    </row>
    <row r="848" spans="1:10" s="2" customFormat="1" ht="11.25" customHeight="1" hidden="1" outlineLevel="5">
      <c r="A848" s="32">
        <v>40513</v>
      </c>
      <c r="B848" s="113">
        <v>458336</v>
      </c>
      <c r="C848" s="114">
        <v>66428</v>
      </c>
      <c r="D848" s="114">
        <v>231866</v>
      </c>
      <c r="E848" s="63">
        <f t="shared" si="108"/>
        <v>756630</v>
      </c>
      <c r="F848" s="24">
        <v>40513</v>
      </c>
      <c r="G848" s="21">
        <f t="shared" si="107"/>
        <v>0.6057597504724899</v>
      </c>
      <c r="H848" s="21">
        <f t="shared" si="107"/>
        <v>0.08779456273211478</v>
      </c>
      <c r="I848" s="21">
        <f t="shared" si="107"/>
        <v>0.30644568679539536</v>
      </c>
      <c r="J848" s="22">
        <f t="shared" si="107"/>
        <v>1</v>
      </c>
    </row>
    <row r="849" spans="1:10" s="2" customFormat="1" ht="11.25" customHeight="1" hidden="1" outlineLevel="4" collapsed="1">
      <c r="A849" s="139">
        <v>40544</v>
      </c>
      <c r="B849" s="143">
        <v>462357</v>
      </c>
      <c r="C849" s="144">
        <v>67407</v>
      </c>
      <c r="D849" s="145">
        <v>233718</v>
      </c>
      <c r="E849" s="76">
        <f t="shared" si="108"/>
        <v>763482</v>
      </c>
      <c r="F849" s="84">
        <v>40544</v>
      </c>
      <c r="G849" s="128">
        <f t="shared" si="107"/>
        <v>0.6055899156758117</v>
      </c>
      <c r="H849" s="129">
        <f t="shared" si="107"/>
        <v>0.08828891840279142</v>
      </c>
      <c r="I849" s="129">
        <f t="shared" si="107"/>
        <v>0.306121165921397</v>
      </c>
      <c r="J849" s="130">
        <f t="shared" si="107"/>
        <v>1</v>
      </c>
    </row>
    <row r="850" spans="1:10" s="2" customFormat="1" ht="11.25" customHeight="1" hidden="1" outlineLevel="5">
      <c r="A850" s="12">
        <v>40575</v>
      </c>
      <c r="B850" s="106">
        <v>466878</v>
      </c>
      <c r="C850" s="107">
        <v>68375</v>
      </c>
      <c r="D850" s="108">
        <v>235921</v>
      </c>
      <c r="E850" s="55">
        <f t="shared" si="108"/>
        <v>771174</v>
      </c>
      <c r="F850" s="16">
        <v>40575</v>
      </c>
      <c r="G850" s="20">
        <f t="shared" si="107"/>
        <v>0.6054120081849232</v>
      </c>
      <c r="H850" s="21">
        <f t="shared" si="107"/>
        <v>0.08866351822027195</v>
      </c>
      <c r="I850" s="21">
        <f t="shared" si="107"/>
        <v>0.3059244735948048</v>
      </c>
      <c r="J850" s="22">
        <f t="shared" si="107"/>
        <v>1</v>
      </c>
    </row>
    <row r="851" spans="1:10" s="2" customFormat="1" ht="11.25" customHeight="1" hidden="1" outlineLevel="5">
      <c r="A851" s="12">
        <v>40603</v>
      </c>
      <c r="B851" s="106">
        <v>471223</v>
      </c>
      <c r="C851" s="107">
        <v>69369</v>
      </c>
      <c r="D851" s="108">
        <v>237856</v>
      </c>
      <c r="E851" s="55">
        <f t="shared" si="108"/>
        <v>778448</v>
      </c>
      <c r="F851" s="16">
        <v>40603</v>
      </c>
      <c r="G851" s="20">
        <f t="shared" si="107"/>
        <v>0.6053365157338705</v>
      </c>
      <c r="H851" s="21">
        <f t="shared" si="107"/>
        <v>0.08911192526668447</v>
      </c>
      <c r="I851" s="21">
        <f t="shared" si="107"/>
        <v>0.305551558999445</v>
      </c>
      <c r="J851" s="22">
        <f t="shared" si="107"/>
        <v>1</v>
      </c>
    </row>
    <row r="852" spans="1:10" s="2" customFormat="1" ht="11.25" customHeight="1" hidden="1" outlineLevel="5">
      <c r="A852" s="12">
        <v>40634</v>
      </c>
      <c r="B852" s="34">
        <v>474634</v>
      </c>
      <c r="C852" s="43">
        <v>70171</v>
      </c>
      <c r="D852" s="83">
        <v>239910</v>
      </c>
      <c r="E852" s="15">
        <f t="shared" si="108"/>
        <v>784715</v>
      </c>
      <c r="F852" s="16">
        <v>40634</v>
      </c>
      <c r="G852" s="20">
        <f t="shared" si="107"/>
        <v>0.6048488941845128</v>
      </c>
      <c r="H852" s="21">
        <f t="shared" si="107"/>
        <v>0.08942227432889648</v>
      </c>
      <c r="I852" s="21">
        <f t="shared" si="107"/>
        <v>0.3057288314865907</v>
      </c>
      <c r="J852" s="22">
        <f t="shared" si="107"/>
        <v>1</v>
      </c>
    </row>
    <row r="853" spans="1:10" s="2" customFormat="1" ht="11.25" customHeight="1" hidden="1" outlineLevel="5">
      <c r="A853" s="12">
        <v>40664</v>
      </c>
      <c r="B853" s="34">
        <v>479092</v>
      </c>
      <c r="C853" s="43">
        <v>71119</v>
      </c>
      <c r="D853" s="83">
        <v>242394</v>
      </c>
      <c r="E853" s="15">
        <f t="shared" si="108"/>
        <v>792605</v>
      </c>
      <c r="F853" s="16">
        <v>40664</v>
      </c>
      <c r="G853" s="20">
        <f t="shared" si="107"/>
        <v>0.6044524069366204</v>
      </c>
      <c r="H853" s="21">
        <f t="shared" si="107"/>
        <v>0.08972817481595498</v>
      </c>
      <c r="I853" s="21">
        <f t="shared" si="107"/>
        <v>0.30581941824742465</v>
      </c>
      <c r="J853" s="22">
        <f t="shared" si="107"/>
        <v>1</v>
      </c>
    </row>
    <row r="854" spans="1:10" s="2" customFormat="1" ht="11.25" customHeight="1" hidden="1" outlineLevel="5">
      <c r="A854" s="12">
        <v>40695</v>
      </c>
      <c r="B854" s="34">
        <v>481164</v>
      </c>
      <c r="C854" s="43">
        <v>71575</v>
      </c>
      <c r="D854" s="83">
        <v>243270</v>
      </c>
      <c r="E854" s="15">
        <f t="shared" si="108"/>
        <v>796009</v>
      </c>
      <c r="F854" s="16">
        <v>40695</v>
      </c>
      <c r="G854" s="20">
        <f t="shared" si="107"/>
        <v>0.6044705524686279</v>
      </c>
      <c r="H854" s="21">
        <f t="shared" si="107"/>
        <v>0.08991732505536998</v>
      </c>
      <c r="I854" s="21">
        <f t="shared" si="107"/>
        <v>0.30561212247600217</v>
      </c>
      <c r="J854" s="22">
        <f t="shared" si="107"/>
        <v>1</v>
      </c>
    </row>
    <row r="855" spans="1:10" s="2" customFormat="1" ht="11.25" customHeight="1" hidden="1" outlineLevel="5">
      <c r="A855" s="12">
        <v>40725</v>
      </c>
      <c r="B855" s="34">
        <v>482850</v>
      </c>
      <c r="C855" s="43">
        <v>71898</v>
      </c>
      <c r="D855" s="83">
        <v>244010</v>
      </c>
      <c r="E855" s="15">
        <f t="shared" si="108"/>
        <v>798758</v>
      </c>
      <c r="F855" s="16">
        <v>40725</v>
      </c>
      <c r="G855" s="20">
        <f t="shared" si="107"/>
        <v>0.6045009877835339</v>
      </c>
      <c r="H855" s="21">
        <f t="shared" si="107"/>
        <v>0.0900122440088237</v>
      </c>
      <c r="I855" s="21">
        <f t="shared" si="107"/>
        <v>0.30548676820764237</v>
      </c>
      <c r="J855" s="22">
        <f t="shared" si="107"/>
        <v>1</v>
      </c>
    </row>
    <row r="856" spans="1:10" s="2" customFormat="1" ht="11.25" customHeight="1" hidden="1" outlineLevel="5">
      <c r="A856" s="12">
        <v>40756</v>
      </c>
      <c r="B856" s="34">
        <v>485972</v>
      </c>
      <c r="C856" s="43">
        <v>72441</v>
      </c>
      <c r="D856" s="83">
        <v>245385</v>
      </c>
      <c r="E856" s="15">
        <f t="shared" si="108"/>
        <v>803798</v>
      </c>
      <c r="F856" s="16">
        <v>40756</v>
      </c>
      <c r="G856" s="20">
        <f t="shared" si="107"/>
        <v>0.6045946867247741</v>
      </c>
      <c r="H856" s="21">
        <f t="shared" si="107"/>
        <v>0.09012338920972682</v>
      </c>
      <c r="I856" s="21">
        <f t="shared" si="107"/>
        <v>0.30528192406549903</v>
      </c>
      <c r="J856" s="22">
        <f t="shared" si="107"/>
        <v>1</v>
      </c>
    </row>
    <row r="857" spans="1:10" s="2" customFormat="1" ht="11.25" customHeight="1" hidden="1" outlineLevel="5">
      <c r="A857" s="12">
        <v>40787</v>
      </c>
      <c r="B857" s="34">
        <v>491051</v>
      </c>
      <c r="C857" s="43">
        <v>73578</v>
      </c>
      <c r="D857" s="83">
        <v>247663</v>
      </c>
      <c r="E857" s="15">
        <f t="shared" si="108"/>
        <v>812292</v>
      </c>
      <c r="F857" s="16">
        <v>40787</v>
      </c>
      <c r="G857" s="20">
        <f aca="true" t="shared" si="109" ref="G857:J892">B857/$E857</f>
        <v>0.6045252199947801</v>
      </c>
      <c r="H857" s="21">
        <f t="shared" si="109"/>
        <v>0.09058072712768314</v>
      </c>
      <c r="I857" s="21">
        <f t="shared" si="109"/>
        <v>0.3048940528775366</v>
      </c>
      <c r="J857" s="22">
        <f t="shared" si="109"/>
        <v>1</v>
      </c>
    </row>
    <row r="858" spans="1:10" s="2" customFormat="1" ht="11.25" customHeight="1" hidden="1" outlineLevel="5">
      <c r="A858" s="12">
        <v>40817</v>
      </c>
      <c r="B858" s="34">
        <v>495653</v>
      </c>
      <c r="C858" s="43">
        <v>74886</v>
      </c>
      <c r="D858" s="83">
        <v>249928</v>
      </c>
      <c r="E858" s="15">
        <f t="shared" si="108"/>
        <v>820467</v>
      </c>
      <c r="F858" s="16">
        <v>40817</v>
      </c>
      <c r="G858" s="20">
        <f t="shared" si="109"/>
        <v>0.6041108295641384</v>
      </c>
      <c r="H858" s="21">
        <f t="shared" si="109"/>
        <v>0.09127240949361766</v>
      </c>
      <c r="I858" s="21">
        <f t="shared" si="109"/>
        <v>0.3046167609422439</v>
      </c>
      <c r="J858" s="22">
        <f t="shared" si="109"/>
        <v>1</v>
      </c>
    </row>
    <row r="859" spans="1:10" s="2" customFormat="1" ht="11.25" customHeight="1" hidden="1" outlineLevel="5">
      <c r="A859" s="12">
        <v>40848</v>
      </c>
      <c r="B859" s="34">
        <v>499215</v>
      </c>
      <c r="C859" s="43">
        <v>75808</v>
      </c>
      <c r="D859" s="83">
        <v>251581</v>
      </c>
      <c r="E859" s="15">
        <f t="shared" si="108"/>
        <v>826604</v>
      </c>
      <c r="F859" s="16">
        <v>40848</v>
      </c>
      <c r="G859" s="20">
        <f t="shared" si="109"/>
        <v>0.6039348950646258</v>
      </c>
      <c r="H859" s="21">
        <f t="shared" si="109"/>
        <v>0.09171017802962482</v>
      </c>
      <c r="I859" s="21">
        <f t="shared" si="109"/>
        <v>0.30435492690574933</v>
      </c>
      <c r="J859" s="22">
        <f t="shared" si="109"/>
        <v>1</v>
      </c>
    </row>
    <row r="860" spans="1:10" s="2" customFormat="1" ht="11.25" customHeight="1" hidden="1" outlineLevel="5">
      <c r="A860" s="32">
        <v>40878</v>
      </c>
      <c r="B860" s="33">
        <v>501621</v>
      </c>
      <c r="C860" s="45">
        <v>76488</v>
      </c>
      <c r="D860" s="100">
        <v>252695</v>
      </c>
      <c r="E860" s="28">
        <f t="shared" si="108"/>
        <v>830804</v>
      </c>
      <c r="F860" s="24">
        <v>40878</v>
      </c>
      <c r="G860" s="29">
        <f t="shared" si="109"/>
        <v>0.6037777863370903</v>
      </c>
      <c r="H860" s="30">
        <f t="shared" si="109"/>
        <v>0.09206503579664999</v>
      </c>
      <c r="I860" s="30">
        <f t="shared" si="109"/>
        <v>0.3041571778662597</v>
      </c>
      <c r="J860" s="31">
        <f t="shared" si="109"/>
        <v>1</v>
      </c>
    </row>
    <row r="861" spans="1:10" s="2" customFormat="1" ht="11.25" customHeight="1" hidden="1" outlineLevel="4" collapsed="1">
      <c r="A861" s="12">
        <v>40909</v>
      </c>
      <c r="B861" s="34">
        <v>505198</v>
      </c>
      <c r="C861" s="43">
        <v>77275</v>
      </c>
      <c r="D861" s="83">
        <v>254314</v>
      </c>
      <c r="E861" s="15">
        <f t="shared" si="108"/>
        <v>836787</v>
      </c>
      <c r="F861" s="16">
        <v>40909</v>
      </c>
      <c r="G861" s="20">
        <f t="shared" si="109"/>
        <v>0.6037354786821497</v>
      </c>
      <c r="H861" s="21">
        <f t="shared" si="109"/>
        <v>0.09234727594955466</v>
      </c>
      <c r="I861" s="21">
        <f t="shared" si="109"/>
        <v>0.3039172453682956</v>
      </c>
      <c r="J861" s="22">
        <f t="shared" si="109"/>
        <v>1</v>
      </c>
    </row>
    <row r="862" spans="1:10" s="2" customFormat="1" ht="11.25" customHeight="1" hidden="1" outlineLevel="5">
      <c r="A862" s="12">
        <v>40940</v>
      </c>
      <c r="B862" s="34">
        <v>507981</v>
      </c>
      <c r="C862" s="43">
        <v>77982</v>
      </c>
      <c r="D862" s="83">
        <v>255318</v>
      </c>
      <c r="E862" s="15">
        <f t="shared" si="108"/>
        <v>841281</v>
      </c>
      <c r="F862" s="16">
        <v>40940</v>
      </c>
      <c r="G862" s="20">
        <f t="shared" si="109"/>
        <v>0.6038184625588834</v>
      </c>
      <c r="H862" s="21">
        <f t="shared" si="109"/>
        <v>0.09269435539373884</v>
      </c>
      <c r="I862" s="21">
        <f t="shared" si="109"/>
        <v>0.30348718204737773</v>
      </c>
      <c r="J862" s="22">
        <f t="shared" si="109"/>
        <v>1</v>
      </c>
    </row>
    <row r="863" spans="1:10" s="2" customFormat="1" ht="11.25" customHeight="1" hidden="1" outlineLevel="5">
      <c r="A863" s="12">
        <v>40969</v>
      </c>
      <c r="B863" s="34">
        <v>510903</v>
      </c>
      <c r="C863" s="43">
        <v>78670</v>
      </c>
      <c r="D863" s="83">
        <v>256511</v>
      </c>
      <c r="E863" s="15">
        <f t="shared" si="108"/>
        <v>846084</v>
      </c>
      <c r="F863" s="16">
        <v>40969</v>
      </c>
      <c r="G863" s="20">
        <f t="shared" si="109"/>
        <v>0.6038442991476024</v>
      </c>
      <c r="H863" s="21">
        <f t="shared" si="109"/>
        <v>0.09298131154826235</v>
      </c>
      <c r="I863" s="21">
        <f t="shared" si="109"/>
        <v>0.30317438930413526</v>
      </c>
      <c r="J863" s="22">
        <f t="shared" si="109"/>
        <v>1</v>
      </c>
    </row>
    <row r="864" spans="1:10" s="2" customFormat="1" ht="11.25" customHeight="1" hidden="1" outlineLevel="5">
      <c r="A864" s="12">
        <v>41000</v>
      </c>
      <c r="B864" s="34">
        <v>513716</v>
      </c>
      <c r="C864" s="43">
        <v>79301</v>
      </c>
      <c r="D864" s="83">
        <v>257860</v>
      </c>
      <c r="E864" s="15">
        <f t="shared" si="108"/>
        <v>850877</v>
      </c>
      <c r="F864" s="16">
        <v>41000</v>
      </c>
      <c r="G864" s="20">
        <f t="shared" si="109"/>
        <v>0.603748837963654</v>
      </c>
      <c r="H864" s="21">
        <f t="shared" si="109"/>
        <v>0.0931991345400099</v>
      </c>
      <c r="I864" s="21">
        <f t="shared" si="109"/>
        <v>0.30305202749633614</v>
      </c>
      <c r="J864" s="22">
        <f t="shared" si="109"/>
        <v>1</v>
      </c>
    </row>
    <row r="865" spans="1:10" s="2" customFormat="1" ht="11.25" customHeight="1" hidden="1" outlineLevel="5">
      <c r="A865" s="12">
        <v>41030</v>
      </c>
      <c r="B865" s="34">
        <v>515003</v>
      </c>
      <c r="C865" s="43">
        <v>79630</v>
      </c>
      <c r="D865" s="83">
        <v>258152</v>
      </c>
      <c r="E865" s="15">
        <f t="shared" si="108"/>
        <v>852785</v>
      </c>
      <c r="F865" s="16">
        <v>41030</v>
      </c>
      <c r="G865" s="20">
        <f t="shared" si="109"/>
        <v>0.6039071981800805</v>
      </c>
      <c r="H865" s="21">
        <f t="shared" si="109"/>
        <v>0.09337640788709933</v>
      </c>
      <c r="I865" s="21">
        <f t="shared" si="109"/>
        <v>0.3027163939328201</v>
      </c>
      <c r="J865" s="22">
        <f t="shared" si="109"/>
        <v>1</v>
      </c>
    </row>
    <row r="866" spans="1:10" s="2" customFormat="1" ht="11.25" customHeight="1" hidden="1" outlineLevel="5">
      <c r="A866" s="12">
        <v>41061</v>
      </c>
      <c r="B866" s="34">
        <v>517929</v>
      </c>
      <c r="C866" s="43">
        <v>80081</v>
      </c>
      <c r="D866" s="83">
        <v>259461</v>
      </c>
      <c r="E866" s="15">
        <f t="shared" si="108"/>
        <v>857471</v>
      </c>
      <c r="F866" s="16">
        <v>41061</v>
      </c>
      <c r="G866" s="20">
        <f t="shared" si="109"/>
        <v>0.6040192612928017</v>
      </c>
      <c r="H866" s="21">
        <f t="shared" si="109"/>
        <v>0.09339207973214254</v>
      </c>
      <c r="I866" s="21">
        <f t="shared" si="109"/>
        <v>0.3025886589750557</v>
      </c>
      <c r="J866" s="22">
        <f t="shared" si="109"/>
        <v>1</v>
      </c>
    </row>
    <row r="867" spans="1:10" s="2" customFormat="1" ht="11.25" customHeight="1" hidden="1" outlineLevel="5">
      <c r="A867" s="12">
        <v>41091</v>
      </c>
      <c r="B867" s="34">
        <v>520556</v>
      </c>
      <c r="C867" s="43">
        <v>80669</v>
      </c>
      <c r="D867" s="83">
        <v>260815</v>
      </c>
      <c r="E867" s="15">
        <f t="shared" si="108"/>
        <v>862040</v>
      </c>
      <c r="F867" s="16">
        <v>41091</v>
      </c>
      <c r="G867" s="20">
        <f t="shared" si="109"/>
        <v>0.6038652498723958</v>
      </c>
      <c r="H867" s="21">
        <f t="shared" si="109"/>
        <v>0.09357918426059116</v>
      </c>
      <c r="I867" s="21">
        <f t="shared" si="109"/>
        <v>0.30255556586701315</v>
      </c>
      <c r="J867" s="22">
        <f t="shared" si="109"/>
        <v>1</v>
      </c>
    </row>
    <row r="868" spans="1:10" s="2" customFormat="1" ht="11.25" customHeight="1" hidden="1" outlineLevel="5">
      <c r="A868" s="12">
        <v>41122</v>
      </c>
      <c r="B868" s="34">
        <v>525416</v>
      </c>
      <c r="C868" s="43">
        <v>81454</v>
      </c>
      <c r="D868" s="83">
        <v>262797</v>
      </c>
      <c r="E868" s="15">
        <f t="shared" si="108"/>
        <v>869667</v>
      </c>
      <c r="F868" s="16">
        <v>41122</v>
      </c>
      <c r="G868" s="20">
        <f t="shared" si="109"/>
        <v>0.6041576833431647</v>
      </c>
      <c r="H868" s="21">
        <f t="shared" si="109"/>
        <v>0.09366113696391837</v>
      </c>
      <c r="I868" s="21">
        <f t="shared" si="109"/>
        <v>0.30218117969291697</v>
      </c>
      <c r="J868" s="22">
        <f t="shared" si="109"/>
        <v>1</v>
      </c>
    </row>
    <row r="869" spans="1:10" s="2" customFormat="1" ht="11.25" customHeight="1" hidden="1" outlineLevel="5">
      <c r="A869" s="12">
        <v>41153</v>
      </c>
      <c r="B869" s="34">
        <v>529616</v>
      </c>
      <c r="C869" s="43">
        <v>82351</v>
      </c>
      <c r="D869" s="83">
        <v>264731</v>
      </c>
      <c r="E869" s="15">
        <f t="shared" si="108"/>
        <v>876698</v>
      </c>
      <c r="F869" s="16">
        <v>41153</v>
      </c>
      <c r="G869" s="20">
        <f t="shared" si="109"/>
        <v>0.6041031233104216</v>
      </c>
      <c r="H869" s="21">
        <f t="shared" si="109"/>
        <v>0.09393314459483197</v>
      </c>
      <c r="I869" s="21">
        <f t="shared" si="109"/>
        <v>0.3019637320947464</v>
      </c>
      <c r="J869" s="22">
        <f t="shared" si="109"/>
        <v>1</v>
      </c>
    </row>
    <row r="870" spans="1:10" s="2" customFormat="1" ht="11.25" customHeight="1" hidden="1" outlineLevel="5">
      <c r="A870" s="12">
        <v>41183</v>
      </c>
      <c r="B870" s="34">
        <v>534961</v>
      </c>
      <c r="C870" s="43">
        <v>83638</v>
      </c>
      <c r="D870" s="83">
        <v>266954</v>
      </c>
      <c r="E870" s="15">
        <f t="shared" si="108"/>
        <v>885553</v>
      </c>
      <c r="F870" s="16">
        <v>41183</v>
      </c>
      <c r="G870" s="20">
        <f t="shared" si="109"/>
        <v>0.6040982301454572</v>
      </c>
      <c r="H870" s="21">
        <f t="shared" si="109"/>
        <v>0.09444719853018396</v>
      </c>
      <c r="I870" s="21">
        <f t="shared" si="109"/>
        <v>0.3014545713243589</v>
      </c>
      <c r="J870" s="22">
        <f t="shared" si="109"/>
        <v>1</v>
      </c>
    </row>
    <row r="871" spans="1:10" s="2" customFormat="1" ht="11.25" customHeight="1" hidden="1" outlineLevel="5">
      <c r="A871" s="12">
        <v>41214</v>
      </c>
      <c r="B871" s="34">
        <v>538399</v>
      </c>
      <c r="C871" s="43">
        <v>84332</v>
      </c>
      <c r="D871" s="83">
        <v>268091</v>
      </c>
      <c r="E871" s="15">
        <f t="shared" si="108"/>
        <v>890822</v>
      </c>
      <c r="F871" s="16">
        <v>41214</v>
      </c>
      <c r="G871" s="20">
        <f t="shared" si="109"/>
        <v>0.6043844898307406</v>
      </c>
      <c r="H871" s="21">
        <f t="shared" si="109"/>
        <v>0.09466762158994727</v>
      </c>
      <c r="I871" s="21">
        <f t="shared" si="109"/>
        <v>0.30094788857931215</v>
      </c>
      <c r="J871" s="22">
        <f t="shared" si="109"/>
        <v>1</v>
      </c>
    </row>
    <row r="872" spans="1:10" s="2" customFormat="1" ht="11.25" customHeight="1" hidden="1" outlineLevel="5">
      <c r="A872" s="32">
        <v>41244</v>
      </c>
      <c r="B872" s="33">
        <v>541557</v>
      </c>
      <c r="C872" s="45">
        <v>84862</v>
      </c>
      <c r="D872" s="100">
        <v>268846</v>
      </c>
      <c r="E872" s="28">
        <f t="shared" si="108"/>
        <v>895265</v>
      </c>
      <c r="F872" s="24">
        <v>41244</v>
      </c>
      <c r="G872" s="29">
        <f t="shared" si="109"/>
        <v>0.6049125119378062</v>
      </c>
      <c r="H872" s="30">
        <f t="shared" si="109"/>
        <v>0.09478981083813173</v>
      </c>
      <c r="I872" s="30">
        <f t="shared" si="109"/>
        <v>0.30029767722406214</v>
      </c>
      <c r="J872" s="31">
        <f t="shared" si="109"/>
        <v>1</v>
      </c>
    </row>
    <row r="873" spans="1:10" s="2" customFormat="1" ht="11.25" customHeight="1" hidden="1" outlineLevel="4" collapsed="1">
      <c r="A873" s="12">
        <v>41275</v>
      </c>
      <c r="B873" s="34">
        <v>543979</v>
      </c>
      <c r="C873" s="43">
        <v>85295</v>
      </c>
      <c r="D873" s="83">
        <v>269383</v>
      </c>
      <c r="E873" s="15">
        <f t="shared" si="108"/>
        <v>898657</v>
      </c>
      <c r="F873" s="16">
        <v>41275</v>
      </c>
      <c r="G873" s="20">
        <f t="shared" si="109"/>
        <v>0.6053243896169507</v>
      </c>
      <c r="H873" s="21">
        <f t="shared" si="109"/>
        <v>0.09491385478552997</v>
      </c>
      <c r="I873" s="21">
        <f t="shared" si="109"/>
        <v>0.2997617555975194</v>
      </c>
      <c r="J873" s="22">
        <f t="shared" si="109"/>
        <v>1</v>
      </c>
    </row>
    <row r="874" spans="1:10" s="2" customFormat="1" ht="11.25" customHeight="1" hidden="1" outlineLevel="5">
      <c r="A874" s="12">
        <v>41306</v>
      </c>
      <c r="B874" s="34">
        <v>545771</v>
      </c>
      <c r="C874" s="43">
        <v>85603</v>
      </c>
      <c r="D874" s="83">
        <v>269832</v>
      </c>
      <c r="E874" s="15">
        <f t="shared" si="108"/>
        <v>901206</v>
      </c>
      <c r="F874" s="16">
        <v>41306</v>
      </c>
      <c r="G874" s="20">
        <f t="shared" si="109"/>
        <v>0.6056007172610923</v>
      </c>
      <c r="H874" s="21">
        <f t="shared" si="109"/>
        <v>0.09498716164783634</v>
      </c>
      <c r="I874" s="21">
        <f t="shared" si="109"/>
        <v>0.2994121210910713</v>
      </c>
      <c r="J874" s="22">
        <f t="shared" si="109"/>
        <v>1</v>
      </c>
    </row>
    <row r="875" spans="1:10" s="2" customFormat="1" ht="11.25" customHeight="1" hidden="1" outlineLevel="5">
      <c r="A875" s="12">
        <v>41334</v>
      </c>
      <c r="B875" s="34">
        <v>547605</v>
      </c>
      <c r="C875" s="43">
        <v>85956</v>
      </c>
      <c r="D875" s="83">
        <v>270397</v>
      </c>
      <c r="E875" s="15">
        <f t="shared" si="108"/>
        <v>903958</v>
      </c>
      <c r="F875" s="16">
        <v>41334</v>
      </c>
      <c r="G875" s="20">
        <f t="shared" si="109"/>
        <v>0.6057858882824202</v>
      </c>
      <c r="H875" s="21">
        <f t="shared" si="109"/>
        <v>0.09508848862447149</v>
      </c>
      <c r="I875" s="21">
        <f t="shared" si="109"/>
        <v>0.2991256230931083</v>
      </c>
      <c r="J875" s="22">
        <f t="shared" si="109"/>
        <v>1</v>
      </c>
    </row>
    <row r="876" spans="1:10" s="2" customFormat="1" ht="11.25" customHeight="1" hidden="1" outlineLevel="5">
      <c r="A876" s="12">
        <v>41365</v>
      </c>
      <c r="B876" s="34">
        <v>551056</v>
      </c>
      <c r="C876" s="43">
        <v>86293</v>
      </c>
      <c r="D876" s="83">
        <v>271609</v>
      </c>
      <c r="E876" s="15">
        <f t="shared" si="108"/>
        <v>908958</v>
      </c>
      <c r="F876" s="16">
        <v>41365</v>
      </c>
      <c r="G876" s="20">
        <f t="shared" si="109"/>
        <v>0.6062502337841792</v>
      </c>
      <c r="H876" s="21">
        <f t="shared" si="109"/>
        <v>0.09493617966946767</v>
      </c>
      <c r="I876" s="21">
        <f t="shared" si="109"/>
        <v>0.2988135865463531</v>
      </c>
      <c r="J876" s="22">
        <f t="shared" si="109"/>
        <v>1</v>
      </c>
    </row>
    <row r="877" spans="1:10" s="2" customFormat="1" ht="11.25" customHeight="1" hidden="1" outlineLevel="5">
      <c r="A877" s="12">
        <v>41395</v>
      </c>
      <c r="B877" s="34">
        <v>553667</v>
      </c>
      <c r="C877" s="43">
        <v>86673</v>
      </c>
      <c r="D877" s="83">
        <v>272629</v>
      </c>
      <c r="E877" s="15">
        <f t="shared" si="108"/>
        <v>912969</v>
      </c>
      <c r="F877" s="16">
        <v>41395</v>
      </c>
      <c r="G877" s="20">
        <f t="shared" si="109"/>
        <v>0.6064466591965335</v>
      </c>
      <c r="H877" s="21">
        <f t="shared" si="109"/>
        <v>0.09493531543787358</v>
      </c>
      <c r="I877" s="21">
        <f t="shared" si="109"/>
        <v>0.2986180253655929</v>
      </c>
      <c r="J877" s="22">
        <f t="shared" si="109"/>
        <v>1</v>
      </c>
    </row>
    <row r="878" spans="1:10" s="2" customFormat="1" ht="11.25" customHeight="1" hidden="1" outlineLevel="5">
      <c r="A878" s="12">
        <v>41426</v>
      </c>
      <c r="B878" s="34">
        <v>554722</v>
      </c>
      <c r="C878" s="43">
        <v>86661</v>
      </c>
      <c r="D878" s="83">
        <v>272848</v>
      </c>
      <c r="E878" s="15">
        <f t="shared" si="108"/>
        <v>914231</v>
      </c>
      <c r="F878" s="16">
        <v>41426</v>
      </c>
      <c r="G878" s="20">
        <f t="shared" si="109"/>
        <v>0.6067634985031135</v>
      </c>
      <c r="H878" s="21">
        <f t="shared" si="109"/>
        <v>0.09479114140736859</v>
      </c>
      <c r="I878" s="21">
        <f t="shared" si="109"/>
        <v>0.29844536008951783</v>
      </c>
      <c r="J878" s="22">
        <f t="shared" si="109"/>
        <v>1</v>
      </c>
    </row>
    <row r="879" spans="1:10" s="2" customFormat="1" ht="11.25" customHeight="1" hidden="1" outlineLevel="5">
      <c r="A879" s="12">
        <v>41456</v>
      </c>
      <c r="B879" s="34">
        <v>556347</v>
      </c>
      <c r="C879" s="43">
        <v>86923</v>
      </c>
      <c r="D879" s="83">
        <v>273666</v>
      </c>
      <c r="E879" s="15">
        <f t="shared" si="108"/>
        <v>916936</v>
      </c>
      <c r="F879" s="16">
        <v>41456</v>
      </c>
      <c r="G879" s="20">
        <f t="shared" si="109"/>
        <v>0.6067457270736453</v>
      </c>
      <c r="H879" s="21">
        <f t="shared" si="109"/>
        <v>0.09479723775705175</v>
      </c>
      <c r="I879" s="21">
        <f t="shared" si="109"/>
        <v>0.298457035169303</v>
      </c>
      <c r="J879" s="22">
        <f t="shared" si="109"/>
        <v>1</v>
      </c>
    </row>
    <row r="880" spans="1:10" s="2" customFormat="1" ht="11.25" customHeight="1" hidden="1" outlineLevel="5">
      <c r="A880" s="12">
        <v>41487</v>
      </c>
      <c r="B880" s="34">
        <v>558948</v>
      </c>
      <c r="C880" s="43">
        <v>87130</v>
      </c>
      <c r="D880" s="83">
        <v>274383</v>
      </c>
      <c r="E880" s="15">
        <f t="shared" si="108"/>
        <v>920461</v>
      </c>
      <c r="F880" s="16">
        <v>41487</v>
      </c>
      <c r="G880" s="20">
        <f t="shared" si="109"/>
        <v>0.6072478899160312</v>
      </c>
      <c r="H880" s="21">
        <f t="shared" si="109"/>
        <v>0.09465908930416389</v>
      </c>
      <c r="I880" s="21">
        <f t="shared" si="109"/>
        <v>0.29809302077980493</v>
      </c>
      <c r="J880" s="22">
        <f t="shared" si="109"/>
        <v>1</v>
      </c>
    </row>
    <row r="881" spans="1:10" s="2" customFormat="1" ht="11.25" customHeight="1" hidden="1" outlineLevel="5">
      <c r="A881" s="12">
        <v>41518</v>
      </c>
      <c r="B881" s="34">
        <v>564890</v>
      </c>
      <c r="C881" s="43">
        <v>88156</v>
      </c>
      <c r="D881" s="83">
        <v>276225</v>
      </c>
      <c r="E881" s="15">
        <f t="shared" si="108"/>
        <v>929271</v>
      </c>
      <c r="F881" s="16">
        <v>41518</v>
      </c>
      <c r="G881" s="20">
        <f t="shared" si="109"/>
        <v>0.6078851056365688</v>
      </c>
      <c r="H881" s="21">
        <f t="shared" si="109"/>
        <v>0.09486576036484513</v>
      </c>
      <c r="I881" s="21">
        <f t="shared" si="109"/>
        <v>0.297249133998586</v>
      </c>
      <c r="J881" s="22">
        <f t="shared" si="109"/>
        <v>1</v>
      </c>
    </row>
    <row r="882" spans="1:10" s="2" customFormat="1" ht="11.25" customHeight="1" hidden="1" outlineLevel="5">
      <c r="A882" s="12">
        <v>41548</v>
      </c>
      <c r="B882" s="34">
        <v>571676</v>
      </c>
      <c r="C882" s="43">
        <v>89087</v>
      </c>
      <c r="D882" s="83">
        <v>277568</v>
      </c>
      <c r="E882" s="15">
        <f t="shared" si="108"/>
        <v>938331</v>
      </c>
      <c r="F882" s="16">
        <v>41548</v>
      </c>
      <c r="G882" s="20">
        <f t="shared" si="109"/>
        <v>0.6092476961754434</v>
      </c>
      <c r="H882" s="21">
        <f t="shared" si="109"/>
        <v>0.09494197676512872</v>
      </c>
      <c r="I882" s="21">
        <f t="shared" si="109"/>
        <v>0.29581032705942784</v>
      </c>
      <c r="J882" s="22">
        <f t="shared" si="109"/>
        <v>1</v>
      </c>
    </row>
    <row r="883" spans="1:10" s="2" customFormat="1" ht="11.25" customHeight="1" hidden="1" outlineLevel="5">
      <c r="A883" s="12">
        <v>41579</v>
      </c>
      <c r="B883" s="34">
        <v>575596</v>
      </c>
      <c r="C883" s="43">
        <v>89555</v>
      </c>
      <c r="D883" s="83">
        <v>277686</v>
      </c>
      <c r="E883" s="15">
        <f t="shared" si="108"/>
        <v>942837</v>
      </c>
      <c r="F883" s="16">
        <v>41579</v>
      </c>
      <c r="G883" s="20">
        <f t="shared" si="109"/>
        <v>0.6104936484249133</v>
      </c>
      <c r="H883" s="21">
        <f t="shared" si="109"/>
        <v>0.09498460497413656</v>
      </c>
      <c r="I883" s="21">
        <f t="shared" si="109"/>
        <v>0.2945217466009501</v>
      </c>
      <c r="J883" s="22">
        <f t="shared" si="109"/>
        <v>1</v>
      </c>
    </row>
    <row r="884" spans="1:10" s="2" customFormat="1" ht="11.25" customHeight="1" hidden="1" outlineLevel="5">
      <c r="A884" s="32">
        <v>41609</v>
      </c>
      <c r="B884" s="33">
        <v>579375</v>
      </c>
      <c r="C884" s="45">
        <v>89978</v>
      </c>
      <c r="D884" s="100">
        <v>277248</v>
      </c>
      <c r="E884" s="28">
        <f t="shared" si="108"/>
        <v>946601</v>
      </c>
      <c r="F884" s="24">
        <v>41609</v>
      </c>
      <c r="G884" s="29">
        <f t="shared" si="109"/>
        <v>0.612058301227233</v>
      </c>
      <c r="H884" s="30">
        <f t="shared" si="109"/>
        <v>0.0950537766176034</v>
      </c>
      <c r="I884" s="30">
        <f t="shared" si="109"/>
        <v>0.29288792215516357</v>
      </c>
      <c r="J884" s="31">
        <f t="shared" si="109"/>
        <v>1</v>
      </c>
    </row>
    <row r="885" spans="1:10" s="2" customFormat="1" ht="11.25" customHeight="1" hidden="1" outlineLevel="4" collapsed="1">
      <c r="A885" s="12">
        <v>41640</v>
      </c>
      <c r="B885" s="34">
        <v>582916</v>
      </c>
      <c r="C885" s="43">
        <v>90480</v>
      </c>
      <c r="D885" s="83">
        <v>278129</v>
      </c>
      <c r="E885" s="15">
        <f t="shared" si="108"/>
        <v>951525</v>
      </c>
      <c r="F885" s="16">
        <v>41640</v>
      </c>
      <c r="G885" s="20">
        <f t="shared" si="109"/>
        <v>0.6126123853813615</v>
      </c>
      <c r="H885" s="21">
        <f t="shared" si="109"/>
        <v>0.09508946165366122</v>
      </c>
      <c r="I885" s="21">
        <f t="shared" si="109"/>
        <v>0.2922981529649773</v>
      </c>
      <c r="J885" s="22">
        <f t="shared" si="109"/>
        <v>1</v>
      </c>
    </row>
    <row r="886" spans="1:10" s="2" customFormat="1" ht="11.25" customHeight="1" hidden="1" outlineLevel="5">
      <c r="A886" s="12">
        <v>41671</v>
      </c>
      <c r="B886" s="34">
        <v>585933</v>
      </c>
      <c r="C886" s="43">
        <v>91249</v>
      </c>
      <c r="D886" s="83">
        <v>278757</v>
      </c>
      <c r="E886" s="15">
        <f t="shared" si="108"/>
        <v>955939</v>
      </c>
      <c r="F886" s="16">
        <v>41671</v>
      </c>
      <c r="G886" s="20">
        <f t="shared" si="109"/>
        <v>0.6129397377866161</v>
      </c>
      <c r="H886" s="21">
        <f t="shared" si="109"/>
        <v>0.09545483550728655</v>
      </c>
      <c r="I886" s="21">
        <f t="shared" si="109"/>
        <v>0.29160542670609735</v>
      </c>
      <c r="J886" s="22">
        <f t="shared" si="109"/>
        <v>1</v>
      </c>
    </row>
    <row r="887" spans="1:10" s="2" customFormat="1" ht="11.25" customHeight="1" hidden="1" outlineLevel="5">
      <c r="A887" s="12">
        <v>41699</v>
      </c>
      <c r="B887" s="34">
        <v>588893</v>
      </c>
      <c r="C887" s="43">
        <v>92212</v>
      </c>
      <c r="D887" s="83">
        <v>279491</v>
      </c>
      <c r="E887" s="15">
        <f t="shared" si="108"/>
        <v>960596</v>
      </c>
      <c r="F887" s="16">
        <v>41699</v>
      </c>
      <c r="G887" s="20">
        <f t="shared" si="109"/>
        <v>0.6130496067025055</v>
      </c>
      <c r="H887" s="21">
        <f t="shared" si="109"/>
        <v>0.09599457003776822</v>
      </c>
      <c r="I887" s="21">
        <f t="shared" si="109"/>
        <v>0.29095582325972624</v>
      </c>
      <c r="J887" s="22">
        <f t="shared" si="109"/>
        <v>1</v>
      </c>
    </row>
    <row r="888" spans="1:10" s="2" customFormat="1" ht="11.25" customHeight="1" hidden="1" outlineLevel="5">
      <c r="A888" s="12">
        <v>41730</v>
      </c>
      <c r="B888" s="34">
        <v>590556</v>
      </c>
      <c r="C888" s="43">
        <v>92406</v>
      </c>
      <c r="D888" s="83">
        <v>279122</v>
      </c>
      <c r="E888" s="15">
        <f t="shared" si="108"/>
        <v>962084</v>
      </c>
      <c r="F888" s="16">
        <v>41730</v>
      </c>
      <c r="G888" s="20">
        <f t="shared" si="109"/>
        <v>0.6138299774240087</v>
      </c>
      <c r="H888" s="21">
        <f t="shared" si="109"/>
        <v>0.0960477463506305</v>
      </c>
      <c r="I888" s="21">
        <f t="shared" si="109"/>
        <v>0.2901222762253608</v>
      </c>
      <c r="J888" s="22">
        <f t="shared" si="109"/>
        <v>1</v>
      </c>
    </row>
    <row r="889" spans="1:10" s="2" customFormat="1" ht="11.25" customHeight="1" hidden="1" outlineLevel="5">
      <c r="A889" s="12">
        <v>41760</v>
      </c>
      <c r="B889" s="34">
        <v>591146</v>
      </c>
      <c r="C889" s="43">
        <v>92705</v>
      </c>
      <c r="D889" s="83">
        <v>278441</v>
      </c>
      <c r="E889" s="15">
        <f t="shared" si="108"/>
        <v>962292</v>
      </c>
      <c r="F889" s="16">
        <v>41760</v>
      </c>
      <c r="G889" s="20">
        <f t="shared" si="109"/>
        <v>0.6143104172122391</v>
      </c>
      <c r="H889" s="21">
        <f t="shared" si="109"/>
        <v>0.09633770206964207</v>
      </c>
      <c r="I889" s="21">
        <f t="shared" si="109"/>
        <v>0.28935188071811885</v>
      </c>
      <c r="J889" s="131">
        <f t="shared" si="109"/>
        <v>1</v>
      </c>
    </row>
    <row r="890" spans="1:10" s="2" customFormat="1" ht="11.25" customHeight="1" hidden="1" outlineLevel="5">
      <c r="A890" s="12">
        <v>41791</v>
      </c>
      <c r="B890" s="34">
        <v>592162</v>
      </c>
      <c r="C890" s="43">
        <v>92692</v>
      </c>
      <c r="D890" s="83">
        <v>278137</v>
      </c>
      <c r="E890" s="15">
        <f t="shared" si="108"/>
        <v>962991</v>
      </c>
      <c r="F890" s="16">
        <v>41791</v>
      </c>
      <c r="G890" s="20">
        <f t="shared" si="109"/>
        <v>0.6149195579190252</v>
      </c>
      <c r="H890" s="21">
        <f t="shared" si="109"/>
        <v>0.09625427444285564</v>
      </c>
      <c r="I890" s="21">
        <f t="shared" si="109"/>
        <v>0.28882616763811914</v>
      </c>
      <c r="J890" s="131">
        <f t="shared" si="109"/>
        <v>1</v>
      </c>
    </row>
    <row r="891" spans="1:10" s="2" customFormat="1" ht="11.25" customHeight="1" hidden="1" outlineLevel="5">
      <c r="A891" s="12">
        <v>41821</v>
      </c>
      <c r="B891" s="34">
        <v>592927</v>
      </c>
      <c r="C891" s="43">
        <v>92597</v>
      </c>
      <c r="D891" s="83">
        <v>277535</v>
      </c>
      <c r="E891" s="15">
        <f t="shared" si="108"/>
        <v>963059</v>
      </c>
      <c r="F891" s="16">
        <v>41821</v>
      </c>
      <c r="G891" s="20">
        <f t="shared" si="109"/>
        <v>0.61567048332449</v>
      </c>
      <c r="H891" s="21">
        <f t="shared" si="109"/>
        <v>0.09614883407973966</v>
      </c>
      <c r="I891" s="21">
        <f t="shared" si="109"/>
        <v>0.28818068259577034</v>
      </c>
      <c r="J891" s="131">
        <f t="shared" si="109"/>
        <v>1</v>
      </c>
    </row>
    <row r="892" spans="1:10" s="2" customFormat="1" ht="11.25" customHeight="1" hidden="1" outlineLevel="5">
      <c r="A892" s="12">
        <v>41852</v>
      </c>
      <c r="B892" s="34">
        <v>594785</v>
      </c>
      <c r="C892" s="43">
        <v>92753</v>
      </c>
      <c r="D892" s="83">
        <v>277737</v>
      </c>
      <c r="E892" s="15">
        <f t="shared" si="108"/>
        <v>965275</v>
      </c>
      <c r="F892" s="16">
        <v>41852</v>
      </c>
      <c r="G892" s="20">
        <f t="shared" si="109"/>
        <v>0.6161819170702649</v>
      </c>
      <c r="H892" s="21">
        <f t="shared" si="109"/>
        <v>0.09608971536608739</v>
      </c>
      <c r="I892" s="21">
        <f t="shared" si="109"/>
        <v>0.28772836756364767</v>
      </c>
      <c r="J892" s="131">
        <f t="shared" si="109"/>
        <v>1</v>
      </c>
    </row>
    <row r="893" spans="1:10" s="2" customFormat="1" ht="11.25" customHeight="1" hidden="1" outlineLevel="5">
      <c r="A893" s="12">
        <v>41883</v>
      </c>
      <c r="B893" s="34">
        <v>599080</v>
      </c>
      <c r="C893" s="43">
        <v>93833</v>
      </c>
      <c r="D893" s="83">
        <v>278922</v>
      </c>
      <c r="E893" s="15">
        <f t="shared" si="108"/>
        <v>971835</v>
      </c>
      <c r="F893" s="16">
        <v>41883</v>
      </c>
      <c r="G893" s="20">
        <f aca="true" t="shared" si="110" ref="G893:J897">B893/$E893</f>
        <v>0.6164420915073032</v>
      </c>
      <c r="H893" s="21">
        <f t="shared" si="110"/>
        <v>0.096552398298065</v>
      </c>
      <c r="I893" s="21">
        <f t="shared" si="110"/>
        <v>0.28700551019463183</v>
      </c>
      <c r="J893" s="131">
        <f t="shared" si="110"/>
        <v>1</v>
      </c>
    </row>
    <row r="894" spans="1:10" s="2" customFormat="1" ht="11.25" customHeight="1" hidden="1" outlineLevel="5">
      <c r="A894" s="12">
        <v>41913</v>
      </c>
      <c r="B894" s="34">
        <v>602547</v>
      </c>
      <c r="C894" s="43">
        <v>94545</v>
      </c>
      <c r="D894" s="83">
        <v>279285</v>
      </c>
      <c r="E894" s="15">
        <f>SUM(B894:D894)</f>
        <v>976377</v>
      </c>
      <c r="F894" s="16">
        <v>41913</v>
      </c>
      <c r="G894" s="20">
        <f t="shared" si="110"/>
        <v>0.6171253521949002</v>
      </c>
      <c r="H894" s="21">
        <f t="shared" si="110"/>
        <v>0.09683247352201045</v>
      </c>
      <c r="I894" s="21">
        <f t="shared" si="110"/>
        <v>0.2860421742830894</v>
      </c>
      <c r="J894" s="131">
        <f t="shared" si="110"/>
        <v>1</v>
      </c>
    </row>
    <row r="895" spans="1:10" s="2" customFormat="1" ht="11.25" customHeight="1" hidden="1" outlineLevel="5">
      <c r="A895" s="12">
        <v>41944</v>
      </c>
      <c r="B895" s="34">
        <v>604261</v>
      </c>
      <c r="C895" s="43">
        <v>94934</v>
      </c>
      <c r="D895" s="83">
        <v>279043</v>
      </c>
      <c r="E895" s="15">
        <f>SUM(B895:D895)</f>
        <v>978238</v>
      </c>
      <c r="F895" s="16">
        <v>41944</v>
      </c>
      <c r="G895" s="20">
        <f t="shared" si="110"/>
        <v>0.6177034627565071</v>
      </c>
      <c r="H895" s="21">
        <f t="shared" si="110"/>
        <v>0.0970459131622366</v>
      </c>
      <c r="I895" s="21">
        <f t="shared" si="110"/>
        <v>0.2852506240812563</v>
      </c>
      <c r="J895" s="131">
        <f t="shared" si="110"/>
        <v>1</v>
      </c>
    </row>
    <row r="896" spans="1:10" s="2" customFormat="1" ht="11.25" customHeight="1" hidden="1" outlineLevel="5">
      <c r="A896" s="32">
        <v>41974</v>
      </c>
      <c r="B896" s="33">
        <v>600610</v>
      </c>
      <c r="C896" s="45">
        <v>94698</v>
      </c>
      <c r="D896" s="100">
        <v>276128</v>
      </c>
      <c r="E896" s="28">
        <f>SUM(B896:D896)</f>
        <v>971436</v>
      </c>
      <c r="F896" s="24">
        <v>41974</v>
      </c>
      <c r="G896" s="29">
        <f t="shared" si="110"/>
        <v>0.6182702720508608</v>
      </c>
      <c r="H896" s="30">
        <f t="shared" si="110"/>
        <v>0.09748248983978358</v>
      </c>
      <c r="I896" s="30">
        <f t="shared" si="110"/>
        <v>0.28424723810935565</v>
      </c>
      <c r="J896" s="132">
        <f t="shared" si="110"/>
        <v>1</v>
      </c>
    </row>
    <row r="897" spans="1:10" s="2" customFormat="1" ht="11.25" customHeight="1" hidden="1" outlineLevel="4" collapsed="1">
      <c r="A897" s="16">
        <v>42005</v>
      </c>
      <c r="B897" s="43">
        <v>605524</v>
      </c>
      <c r="C897" s="43">
        <v>95321</v>
      </c>
      <c r="D897" s="83">
        <v>277182</v>
      </c>
      <c r="E897" s="15">
        <f>SUM(B897:D897)</f>
        <v>978027</v>
      </c>
      <c r="F897" s="16">
        <v>42005</v>
      </c>
      <c r="G897" s="20">
        <f t="shared" si="110"/>
        <v>0.6191281017804212</v>
      </c>
      <c r="H897" s="21">
        <f t="shared" si="110"/>
        <v>0.09746254449008054</v>
      </c>
      <c r="I897" s="21">
        <f t="shared" si="110"/>
        <v>0.28340935372949827</v>
      </c>
      <c r="J897" s="131">
        <f t="shared" si="110"/>
        <v>1</v>
      </c>
    </row>
    <row r="898" spans="1:10" s="2" customFormat="1" ht="11.25" customHeight="1" hidden="1" outlineLevel="5">
      <c r="A898" s="16">
        <v>42036</v>
      </c>
      <c r="B898" s="43">
        <v>608455</v>
      </c>
      <c r="C898" s="43">
        <v>95860</v>
      </c>
      <c r="D898" s="83">
        <v>277487</v>
      </c>
      <c r="E898" s="15">
        <f aca="true" t="shared" si="111" ref="E898:E908">SUM(B898:D898)</f>
        <v>981802</v>
      </c>
      <c r="F898" s="16">
        <v>42036</v>
      </c>
      <c r="G898" s="20">
        <f aca="true" t="shared" si="112" ref="G898:G908">B898/$E898</f>
        <v>0.6197328993014884</v>
      </c>
      <c r="H898" s="21">
        <f aca="true" t="shared" si="113" ref="H898:H908">C898/$E898</f>
        <v>0.09763679438420374</v>
      </c>
      <c r="I898" s="21">
        <f aca="true" t="shared" si="114" ref="I898:I908">D898/$E898</f>
        <v>0.2826303063143078</v>
      </c>
      <c r="J898" s="131">
        <f aca="true" t="shared" si="115" ref="J898:J908">E898/$E898</f>
        <v>1</v>
      </c>
    </row>
    <row r="899" spans="1:10" s="2" customFormat="1" ht="11.25" customHeight="1" hidden="1" outlineLevel="5">
      <c r="A899" s="16">
        <v>42064</v>
      </c>
      <c r="B899" s="43">
        <v>611765</v>
      </c>
      <c r="C899" s="43">
        <v>96240</v>
      </c>
      <c r="D899" s="83">
        <v>278157</v>
      </c>
      <c r="E899" s="15">
        <f t="shared" si="111"/>
        <v>986162</v>
      </c>
      <c r="F899" s="16">
        <v>42064</v>
      </c>
      <c r="G899" s="20">
        <f t="shared" si="112"/>
        <v>0.6203493949269998</v>
      </c>
      <c r="H899" s="21">
        <f t="shared" si="113"/>
        <v>0.09759045674037328</v>
      </c>
      <c r="I899" s="21">
        <f t="shared" si="114"/>
        <v>0.2820601483326269</v>
      </c>
      <c r="J899" s="131">
        <f t="shared" si="115"/>
        <v>1</v>
      </c>
    </row>
    <row r="900" spans="1:10" s="2" customFormat="1" ht="11.25" customHeight="1" hidden="1" outlineLevel="5">
      <c r="A900" s="16">
        <v>42095</v>
      </c>
      <c r="B900" s="43">
        <v>612784</v>
      </c>
      <c r="C900" s="43">
        <v>96394</v>
      </c>
      <c r="D900" s="83">
        <v>277895</v>
      </c>
      <c r="E900" s="15">
        <f t="shared" si="111"/>
        <v>987073</v>
      </c>
      <c r="F900" s="16">
        <v>42095</v>
      </c>
      <c r="G900" s="20">
        <f t="shared" si="112"/>
        <v>0.6208092005353201</v>
      </c>
      <c r="H900" s="21">
        <f t="shared" si="113"/>
        <v>0.09765640433888882</v>
      </c>
      <c r="I900" s="21">
        <f t="shared" si="114"/>
        <v>0.2815343951257911</v>
      </c>
      <c r="J900" s="131">
        <f t="shared" si="115"/>
        <v>1</v>
      </c>
    </row>
    <row r="901" spans="1:10" s="2" customFormat="1" ht="11.25" customHeight="1" hidden="1" outlineLevel="5">
      <c r="A901" s="16">
        <v>42125</v>
      </c>
      <c r="B901" s="43">
        <v>613814</v>
      </c>
      <c r="C901" s="43">
        <v>96290</v>
      </c>
      <c r="D901" s="83">
        <v>277236</v>
      </c>
      <c r="E901" s="15">
        <f t="shared" si="111"/>
        <v>987340</v>
      </c>
      <c r="F901" s="16">
        <v>42125</v>
      </c>
      <c r="G901" s="20">
        <f t="shared" si="112"/>
        <v>0.6216845261004315</v>
      </c>
      <c r="H901" s="21">
        <f t="shared" si="113"/>
        <v>0.09752466222375271</v>
      </c>
      <c r="I901" s="21">
        <f t="shared" si="114"/>
        <v>0.2807908116758158</v>
      </c>
      <c r="J901" s="131">
        <f t="shared" si="115"/>
        <v>1</v>
      </c>
    </row>
    <row r="902" spans="1:10" s="2" customFormat="1" ht="11.25" customHeight="1" hidden="1" outlineLevel="5">
      <c r="A902" s="16">
        <v>42156</v>
      </c>
      <c r="B902" s="43">
        <v>615800</v>
      </c>
      <c r="C902" s="43">
        <v>96287</v>
      </c>
      <c r="D902" s="83">
        <v>276867</v>
      </c>
      <c r="E902" s="15">
        <f t="shared" si="111"/>
        <v>988954</v>
      </c>
      <c r="F902" s="16">
        <v>42156</v>
      </c>
      <c r="G902" s="20">
        <f t="shared" si="112"/>
        <v>0.6226781023182069</v>
      </c>
      <c r="H902" s="21">
        <f t="shared" si="113"/>
        <v>0.09736246579719582</v>
      </c>
      <c r="I902" s="21">
        <f t="shared" si="114"/>
        <v>0.27995943188459727</v>
      </c>
      <c r="J902" s="131">
        <f t="shared" si="115"/>
        <v>1</v>
      </c>
    </row>
    <row r="903" spans="1:10" s="2" customFormat="1" ht="11.25" customHeight="1" hidden="1" outlineLevel="5">
      <c r="A903" s="16">
        <v>42186</v>
      </c>
      <c r="B903" s="43">
        <v>617919</v>
      </c>
      <c r="C903" s="43">
        <v>96255</v>
      </c>
      <c r="D903" s="83">
        <v>276852</v>
      </c>
      <c r="E903" s="15">
        <f t="shared" si="111"/>
        <v>991026</v>
      </c>
      <c r="F903" s="16">
        <v>42186</v>
      </c>
      <c r="G903" s="20">
        <f t="shared" si="112"/>
        <v>0.6235144183906376</v>
      </c>
      <c r="H903" s="21">
        <f t="shared" si="113"/>
        <v>0.09712661423615526</v>
      </c>
      <c r="I903" s="21">
        <f t="shared" si="114"/>
        <v>0.27935896737320715</v>
      </c>
      <c r="J903" s="131">
        <f t="shared" si="115"/>
        <v>1</v>
      </c>
    </row>
    <row r="904" spans="1:10" s="2" customFormat="1" ht="11.25" customHeight="1" hidden="1" outlineLevel="5">
      <c r="A904" s="16">
        <v>42217</v>
      </c>
      <c r="B904" s="236">
        <f>B903+(B905-B903)/2</f>
        <v>622707</v>
      </c>
      <c r="C904" s="236">
        <f>C903+(C905-C903)/2</f>
        <v>96825.5</v>
      </c>
      <c r="D904" s="236">
        <f>D903+(D905-D903)/2</f>
        <v>277609.5</v>
      </c>
      <c r="E904" s="237">
        <f t="shared" si="111"/>
        <v>997142</v>
      </c>
      <c r="F904" s="16">
        <v>42217</v>
      </c>
      <c r="G904" s="20">
        <f t="shared" si="112"/>
        <v>0.6244917975574191</v>
      </c>
      <c r="H904" s="21">
        <f t="shared" si="113"/>
        <v>0.09710302043239578</v>
      </c>
      <c r="I904" s="21">
        <f t="shared" si="114"/>
        <v>0.2784051820101851</v>
      </c>
      <c r="J904" s="131">
        <f t="shared" si="115"/>
        <v>1</v>
      </c>
    </row>
    <row r="905" spans="1:10" s="2" customFormat="1" ht="11.25" customHeight="1" hidden="1" outlineLevel="5">
      <c r="A905" s="16">
        <v>42248</v>
      </c>
      <c r="B905" s="43">
        <v>627495</v>
      </c>
      <c r="C905" s="43">
        <v>97396</v>
      </c>
      <c r="D905" s="83">
        <v>278367</v>
      </c>
      <c r="E905" s="15">
        <f t="shared" si="111"/>
        <v>1003258</v>
      </c>
      <c r="F905" s="16">
        <v>42248</v>
      </c>
      <c r="G905" s="20">
        <f t="shared" si="112"/>
        <v>0.6254572602461181</v>
      </c>
      <c r="H905" s="21">
        <f t="shared" si="113"/>
        <v>0.09707971429084045</v>
      </c>
      <c r="I905" s="21">
        <f t="shared" si="114"/>
        <v>0.2774630254630414</v>
      </c>
      <c r="J905" s="131">
        <f t="shared" si="115"/>
        <v>1</v>
      </c>
    </row>
    <row r="906" spans="1:10" s="2" customFormat="1" ht="11.25" customHeight="1" hidden="1" outlineLevel="5">
      <c r="A906" s="16">
        <v>42278</v>
      </c>
      <c r="B906" s="43">
        <v>632634</v>
      </c>
      <c r="C906" s="43">
        <v>98397</v>
      </c>
      <c r="D906" s="83">
        <v>279064</v>
      </c>
      <c r="E906" s="15">
        <f t="shared" si="111"/>
        <v>1010095</v>
      </c>
      <c r="F906" s="16">
        <v>42278</v>
      </c>
      <c r="G906" s="20">
        <f t="shared" si="112"/>
        <v>0.62631138655275</v>
      </c>
      <c r="H906" s="21">
        <f t="shared" si="113"/>
        <v>0.09741360961097718</v>
      </c>
      <c r="I906" s="21">
        <f t="shared" si="114"/>
        <v>0.27627500383627285</v>
      </c>
      <c r="J906" s="131">
        <f t="shared" si="115"/>
        <v>1</v>
      </c>
    </row>
    <row r="907" spans="1:10" s="2" customFormat="1" ht="11.25" customHeight="1" hidden="1" outlineLevel="5">
      <c r="A907" s="16">
        <v>42309</v>
      </c>
      <c r="B907" s="43">
        <v>637688</v>
      </c>
      <c r="C907" s="43">
        <v>99088</v>
      </c>
      <c r="D907" s="83">
        <v>279470</v>
      </c>
      <c r="E907" s="15">
        <f t="shared" si="111"/>
        <v>1016246</v>
      </c>
      <c r="F907" s="16">
        <v>42309</v>
      </c>
      <c r="G907" s="20">
        <f t="shared" si="112"/>
        <v>0.6274937367527154</v>
      </c>
      <c r="H907" s="21">
        <f t="shared" si="113"/>
        <v>0.09750395081505855</v>
      </c>
      <c r="I907" s="21">
        <f t="shared" si="114"/>
        <v>0.27500231243222606</v>
      </c>
      <c r="J907" s="131">
        <f t="shared" si="115"/>
        <v>1</v>
      </c>
    </row>
    <row r="908" spans="1:10" s="2" customFormat="1" ht="11.25" customHeight="1" hidden="1" outlineLevel="5">
      <c r="A908" s="16">
        <v>42339</v>
      </c>
      <c r="B908" s="43">
        <v>639398</v>
      </c>
      <c r="C908" s="43">
        <v>99097</v>
      </c>
      <c r="D908" s="83">
        <v>278631</v>
      </c>
      <c r="E908" s="15">
        <f t="shared" si="111"/>
        <v>1017126</v>
      </c>
      <c r="F908" s="16">
        <v>42339</v>
      </c>
      <c r="G908" s="20">
        <f t="shared" si="112"/>
        <v>0.6286320475535971</v>
      </c>
      <c r="H908" s="21">
        <f t="shared" si="113"/>
        <v>0.0974284405275256</v>
      </c>
      <c r="I908" s="21">
        <f t="shared" si="114"/>
        <v>0.27393951191887733</v>
      </c>
      <c r="J908" s="132">
        <f t="shared" si="115"/>
        <v>1</v>
      </c>
    </row>
    <row r="909" spans="1:10" s="2" customFormat="1" ht="11.25" customHeight="1" hidden="1" outlineLevel="3" collapsed="1">
      <c r="A909" s="6" t="s">
        <v>49</v>
      </c>
      <c r="B909" s="78"/>
      <c r="C909" s="78"/>
      <c r="D909" s="146"/>
      <c r="E909" s="127"/>
      <c r="F909" s="7"/>
      <c r="G909" s="264" t="s">
        <v>34</v>
      </c>
      <c r="H909" s="265"/>
      <c r="I909" s="265"/>
      <c r="J909" s="266"/>
    </row>
    <row r="910" spans="1:10" s="2" customFormat="1" ht="11.25" customHeight="1" hidden="1" outlineLevel="4">
      <c r="A910" s="6"/>
      <c r="B910" s="4" t="s">
        <v>1</v>
      </c>
      <c r="C910" s="10" t="s">
        <v>2</v>
      </c>
      <c r="D910" s="10" t="s">
        <v>3</v>
      </c>
      <c r="E910" s="5" t="s">
        <v>4</v>
      </c>
      <c r="F910" s="6"/>
      <c r="G910" s="4" t="s">
        <v>1</v>
      </c>
      <c r="H910" s="10" t="s">
        <v>2</v>
      </c>
      <c r="I910" s="10" t="s">
        <v>3</v>
      </c>
      <c r="J910" s="11" t="s">
        <v>4</v>
      </c>
    </row>
    <row r="911" spans="1:10" s="2" customFormat="1" ht="11.25" customHeight="1" hidden="1" outlineLevel="4" collapsed="1">
      <c r="A911" s="139">
        <v>39814</v>
      </c>
      <c r="B911" s="143">
        <v>7469</v>
      </c>
      <c r="C911" s="144">
        <v>1452</v>
      </c>
      <c r="D911" s="144">
        <v>4443</v>
      </c>
      <c r="E911" s="76">
        <v>25731</v>
      </c>
      <c r="F911" s="139">
        <v>39814</v>
      </c>
      <c r="G911" s="128">
        <f>B911/$E911</f>
        <v>0.2902724340289923</v>
      </c>
      <c r="H911" s="129">
        <f>C911/$E911</f>
        <v>0.056429987175002916</v>
      </c>
      <c r="I911" s="129">
        <f>D911/$E911</f>
        <v>0.1726710971202052</v>
      </c>
      <c r="J911" s="130">
        <f>E911/$E911</f>
        <v>1</v>
      </c>
    </row>
    <row r="912" spans="1:10" s="2" customFormat="1" ht="11.25" customHeight="1" hidden="1" outlineLevel="5">
      <c r="A912" s="12">
        <v>39845</v>
      </c>
      <c r="B912" s="106">
        <v>7587</v>
      </c>
      <c r="C912" s="107">
        <v>1447</v>
      </c>
      <c r="D912" s="107">
        <v>4318</v>
      </c>
      <c r="E912" s="55">
        <f aca="true" t="shared" si="116" ref="E912:E979">SUM(B912:D912)</f>
        <v>13352</v>
      </c>
      <c r="F912" s="16">
        <v>39845</v>
      </c>
      <c r="G912" s="20">
        <f aca="true" t="shared" si="117" ref="G912:J940">B912/$E912</f>
        <v>0.5682294787297784</v>
      </c>
      <c r="H912" s="21">
        <f t="shared" si="117"/>
        <v>0.10837327741162373</v>
      </c>
      <c r="I912" s="21">
        <f t="shared" si="117"/>
        <v>0.32339724385859797</v>
      </c>
      <c r="J912" s="22">
        <f t="shared" si="117"/>
        <v>1</v>
      </c>
    </row>
    <row r="913" spans="1:10" s="2" customFormat="1" ht="11.25" customHeight="1" hidden="1" outlineLevel="5">
      <c r="A913" s="12">
        <v>39873</v>
      </c>
      <c r="B913" s="106">
        <v>8830</v>
      </c>
      <c r="C913" s="107">
        <v>1706</v>
      </c>
      <c r="D913" s="107">
        <v>5066</v>
      </c>
      <c r="E913" s="55">
        <f t="shared" si="116"/>
        <v>15602</v>
      </c>
      <c r="F913" s="16">
        <v>39873</v>
      </c>
      <c r="G913" s="20">
        <f t="shared" si="117"/>
        <v>0.5659530829380849</v>
      </c>
      <c r="H913" s="21">
        <f t="shared" si="117"/>
        <v>0.10934495577490065</v>
      </c>
      <c r="I913" s="21">
        <f t="shared" si="117"/>
        <v>0.3247019612870145</v>
      </c>
      <c r="J913" s="22">
        <f t="shared" si="117"/>
        <v>1</v>
      </c>
    </row>
    <row r="914" spans="1:10" s="2" customFormat="1" ht="11.25" customHeight="1" hidden="1" outlineLevel="5">
      <c r="A914" s="12">
        <v>39904</v>
      </c>
      <c r="B914" s="106">
        <v>8479</v>
      </c>
      <c r="C914" s="107">
        <v>1599</v>
      </c>
      <c r="D914" s="107">
        <v>5067</v>
      </c>
      <c r="E914" s="55">
        <f t="shared" si="116"/>
        <v>15145</v>
      </c>
      <c r="F914" s="16">
        <v>39904</v>
      </c>
      <c r="G914" s="20">
        <f t="shared" si="117"/>
        <v>0.559854737537141</v>
      </c>
      <c r="H914" s="21">
        <f t="shared" si="117"/>
        <v>0.1055793991416309</v>
      </c>
      <c r="I914" s="21">
        <f t="shared" si="117"/>
        <v>0.3345658633212281</v>
      </c>
      <c r="J914" s="22">
        <f t="shared" si="117"/>
        <v>1</v>
      </c>
    </row>
    <row r="915" spans="1:10" s="2" customFormat="1" ht="11.25" customHeight="1" hidden="1" outlineLevel="5">
      <c r="A915" s="12">
        <v>39934</v>
      </c>
      <c r="B915" s="106">
        <v>9430</v>
      </c>
      <c r="C915" s="107">
        <v>2531</v>
      </c>
      <c r="D915" s="107">
        <v>4926</v>
      </c>
      <c r="E915" s="55">
        <f t="shared" si="116"/>
        <v>16887</v>
      </c>
      <c r="F915" s="16">
        <v>39934</v>
      </c>
      <c r="G915" s="20">
        <f t="shared" si="117"/>
        <v>0.5584177177710665</v>
      </c>
      <c r="H915" s="21">
        <f t="shared" si="117"/>
        <v>0.14987860484396281</v>
      </c>
      <c r="I915" s="21">
        <f t="shared" si="117"/>
        <v>0.29170367738497066</v>
      </c>
      <c r="J915" s="22">
        <f t="shared" si="117"/>
        <v>1</v>
      </c>
    </row>
    <row r="916" spans="1:10" s="2" customFormat="1" ht="11.25" customHeight="1" hidden="1" outlineLevel="5">
      <c r="A916" s="12">
        <v>39965</v>
      </c>
      <c r="B916" s="106">
        <v>10213</v>
      </c>
      <c r="C916" s="107">
        <v>2441</v>
      </c>
      <c r="D916" s="107">
        <v>5922</v>
      </c>
      <c r="E916" s="55">
        <f t="shared" si="116"/>
        <v>18576</v>
      </c>
      <c r="F916" s="16">
        <v>39965</v>
      </c>
      <c r="G916" s="20">
        <f t="shared" si="117"/>
        <v>0.5497954349698536</v>
      </c>
      <c r="H916" s="21">
        <f t="shared" si="117"/>
        <v>0.13140611541774333</v>
      </c>
      <c r="I916" s="21">
        <f t="shared" si="117"/>
        <v>0.3187984496124031</v>
      </c>
      <c r="J916" s="22">
        <f t="shared" si="117"/>
        <v>1</v>
      </c>
    </row>
    <row r="917" spans="1:10" s="2" customFormat="1" ht="11.25" customHeight="1" hidden="1" outlineLevel="5">
      <c r="A917" s="12">
        <v>39995</v>
      </c>
      <c r="B917" s="106">
        <v>8591</v>
      </c>
      <c r="C917" s="107">
        <v>2006</v>
      </c>
      <c r="D917" s="107">
        <v>5883</v>
      </c>
      <c r="E917" s="55">
        <f t="shared" si="116"/>
        <v>16480</v>
      </c>
      <c r="F917" s="16">
        <v>39995</v>
      </c>
      <c r="G917" s="20">
        <f t="shared" si="117"/>
        <v>0.5212985436893204</v>
      </c>
      <c r="H917" s="21">
        <f t="shared" si="117"/>
        <v>0.12172330097087379</v>
      </c>
      <c r="I917" s="21">
        <f t="shared" si="117"/>
        <v>0.3569781553398058</v>
      </c>
      <c r="J917" s="22">
        <f t="shared" si="117"/>
        <v>1</v>
      </c>
    </row>
    <row r="918" spans="1:10" s="2" customFormat="1" ht="11.25" customHeight="1" hidden="1" outlineLevel="5">
      <c r="A918" s="12">
        <v>40026</v>
      </c>
      <c r="B918" s="106">
        <v>8637</v>
      </c>
      <c r="C918" s="107">
        <v>1859</v>
      </c>
      <c r="D918" s="107">
        <v>5428</v>
      </c>
      <c r="E918" s="55">
        <f t="shared" si="116"/>
        <v>15924</v>
      </c>
      <c r="F918" s="16">
        <v>40026</v>
      </c>
      <c r="G918" s="20">
        <f t="shared" si="117"/>
        <v>0.542388847023361</v>
      </c>
      <c r="H918" s="21">
        <f t="shared" si="117"/>
        <v>0.11674202461693042</v>
      </c>
      <c r="I918" s="21">
        <f t="shared" si="117"/>
        <v>0.3408691283597086</v>
      </c>
      <c r="J918" s="22">
        <f t="shared" si="117"/>
        <v>1</v>
      </c>
    </row>
    <row r="919" spans="1:10" s="2" customFormat="1" ht="11.25" customHeight="1" hidden="1" outlineLevel="5">
      <c r="A919" s="12">
        <v>40057</v>
      </c>
      <c r="B919" s="106">
        <v>11345</v>
      </c>
      <c r="C919" s="107">
        <v>2806</v>
      </c>
      <c r="D919" s="107">
        <v>6794</v>
      </c>
      <c r="E919" s="55">
        <f t="shared" si="116"/>
        <v>20945</v>
      </c>
      <c r="F919" s="16">
        <v>40057</v>
      </c>
      <c r="G919" s="20">
        <f t="shared" si="117"/>
        <v>0.5416567199809024</v>
      </c>
      <c r="H919" s="21">
        <f t="shared" si="117"/>
        <v>0.13396992122224874</v>
      </c>
      <c r="I919" s="21">
        <f t="shared" si="117"/>
        <v>0.32437335879684887</v>
      </c>
      <c r="J919" s="22">
        <f t="shared" si="117"/>
        <v>1</v>
      </c>
    </row>
    <row r="920" spans="1:10" s="2" customFormat="1" ht="11.25" customHeight="1" hidden="1" outlineLevel="5">
      <c r="A920" s="12">
        <v>40087</v>
      </c>
      <c r="B920" s="106">
        <v>9636</v>
      </c>
      <c r="C920" s="107">
        <v>2363</v>
      </c>
      <c r="D920" s="107">
        <v>5562</v>
      </c>
      <c r="E920" s="55">
        <f t="shared" si="116"/>
        <v>17561</v>
      </c>
      <c r="F920" s="16">
        <v>40087</v>
      </c>
      <c r="G920" s="20">
        <f t="shared" si="117"/>
        <v>0.5487159045612436</v>
      </c>
      <c r="H920" s="21">
        <f t="shared" si="117"/>
        <v>0.1345595353339787</v>
      </c>
      <c r="I920" s="21">
        <f t="shared" si="117"/>
        <v>0.3167245601047776</v>
      </c>
      <c r="J920" s="22">
        <f t="shared" si="117"/>
        <v>1</v>
      </c>
    </row>
    <row r="921" spans="1:10" s="2" customFormat="1" ht="11.25" customHeight="1" hidden="1" outlineLevel="5">
      <c r="A921" s="12">
        <v>40118</v>
      </c>
      <c r="B921" s="106">
        <v>7786</v>
      </c>
      <c r="C921" s="107">
        <v>1748</v>
      </c>
      <c r="D921" s="107">
        <v>4389</v>
      </c>
      <c r="E921" s="55">
        <f t="shared" si="116"/>
        <v>13923</v>
      </c>
      <c r="F921" s="16">
        <v>40118</v>
      </c>
      <c r="G921" s="20">
        <f t="shared" si="117"/>
        <v>0.5592185592185592</v>
      </c>
      <c r="H921" s="21">
        <f t="shared" si="117"/>
        <v>0.12554765495941966</v>
      </c>
      <c r="I921" s="21">
        <f t="shared" si="117"/>
        <v>0.3152337858220211</v>
      </c>
      <c r="J921" s="22">
        <f t="shared" si="117"/>
        <v>1</v>
      </c>
    </row>
    <row r="922" spans="1:10" s="2" customFormat="1" ht="11.25" customHeight="1" hidden="1" outlineLevel="5">
      <c r="A922" s="32">
        <v>40148</v>
      </c>
      <c r="B922" s="106">
        <v>6596</v>
      </c>
      <c r="C922" s="107">
        <v>1272</v>
      </c>
      <c r="D922" s="107">
        <v>3584</v>
      </c>
      <c r="E922" s="55">
        <f t="shared" si="116"/>
        <v>11452</v>
      </c>
      <c r="F922" s="24">
        <v>40148</v>
      </c>
      <c r="G922" s="29">
        <f t="shared" si="117"/>
        <v>0.5759692630108278</v>
      </c>
      <c r="H922" s="30">
        <f t="shared" si="117"/>
        <v>0.11107230178134823</v>
      </c>
      <c r="I922" s="30">
        <f t="shared" si="117"/>
        <v>0.31295843520782396</v>
      </c>
      <c r="J922" s="31">
        <f t="shared" si="117"/>
        <v>1</v>
      </c>
    </row>
    <row r="923" spans="1:10" s="2" customFormat="1" ht="11.25" customHeight="1" hidden="1" outlineLevel="4" collapsed="1">
      <c r="A923" s="139">
        <v>40179</v>
      </c>
      <c r="B923" s="143">
        <v>7937</v>
      </c>
      <c r="C923" s="144">
        <v>1603</v>
      </c>
      <c r="D923" s="144">
        <v>4400</v>
      </c>
      <c r="E923" s="76">
        <f t="shared" si="116"/>
        <v>13940</v>
      </c>
      <c r="F923" s="84">
        <v>40179</v>
      </c>
      <c r="G923" s="21">
        <f t="shared" si="117"/>
        <v>0.5693687230989957</v>
      </c>
      <c r="H923" s="21">
        <f t="shared" si="117"/>
        <v>0.11499282639885222</v>
      </c>
      <c r="I923" s="21">
        <f t="shared" si="117"/>
        <v>0.31563845050215206</v>
      </c>
      <c r="J923" s="22">
        <f t="shared" si="117"/>
        <v>1</v>
      </c>
    </row>
    <row r="924" spans="1:10" s="2" customFormat="1" ht="11.25" customHeight="1" hidden="1" outlineLevel="5">
      <c r="A924" s="12">
        <v>40210</v>
      </c>
      <c r="B924" s="106">
        <v>7666</v>
      </c>
      <c r="C924" s="107">
        <v>1690</v>
      </c>
      <c r="D924" s="107">
        <v>4311</v>
      </c>
      <c r="E924" s="55">
        <f t="shared" si="116"/>
        <v>13667</v>
      </c>
      <c r="F924" s="16">
        <v>40210</v>
      </c>
      <c r="G924" s="21">
        <f t="shared" si="117"/>
        <v>0.5609131484597937</v>
      </c>
      <c r="H924" s="21">
        <f t="shared" si="117"/>
        <v>0.1236555205970586</v>
      </c>
      <c r="I924" s="21">
        <f t="shared" si="117"/>
        <v>0.31543133094314774</v>
      </c>
      <c r="J924" s="22">
        <f t="shared" si="117"/>
        <v>1</v>
      </c>
    </row>
    <row r="925" spans="1:10" s="2" customFormat="1" ht="11.25" customHeight="1" hidden="1" outlineLevel="5">
      <c r="A925" s="12">
        <v>40238</v>
      </c>
      <c r="B925" s="106">
        <v>9535</v>
      </c>
      <c r="C925" s="107">
        <v>2028</v>
      </c>
      <c r="D925" s="107">
        <v>5316</v>
      </c>
      <c r="E925" s="55">
        <f t="shared" si="116"/>
        <v>16879</v>
      </c>
      <c r="F925" s="16">
        <v>40238</v>
      </c>
      <c r="G925" s="21">
        <f t="shared" si="117"/>
        <v>0.5649031340719237</v>
      </c>
      <c r="H925" s="21">
        <f t="shared" si="117"/>
        <v>0.120149297944191</v>
      </c>
      <c r="I925" s="21">
        <f t="shared" si="117"/>
        <v>0.3149475679838853</v>
      </c>
      <c r="J925" s="22">
        <f t="shared" si="117"/>
        <v>1</v>
      </c>
    </row>
    <row r="926" spans="1:10" s="2" customFormat="1" ht="11.25" customHeight="1" hidden="1" outlineLevel="5">
      <c r="A926" s="12">
        <v>40269</v>
      </c>
      <c r="B926" s="106">
        <v>7685</v>
      </c>
      <c r="C926" s="107">
        <v>1726</v>
      </c>
      <c r="D926" s="107">
        <v>4784</v>
      </c>
      <c r="E926" s="55">
        <f t="shared" si="116"/>
        <v>14195</v>
      </c>
      <c r="F926" s="16">
        <v>40269</v>
      </c>
      <c r="G926" s="21">
        <f t="shared" si="117"/>
        <v>0.541387812610074</v>
      </c>
      <c r="H926" s="21">
        <f t="shared" si="117"/>
        <v>0.12159210989785135</v>
      </c>
      <c r="I926" s="21">
        <f t="shared" si="117"/>
        <v>0.3370200774920747</v>
      </c>
      <c r="J926" s="22">
        <f t="shared" si="117"/>
        <v>1</v>
      </c>
    </row>
    <row r="927" spans="1:10" s="2" customFormat="1" ht="11.25" customHeight="1" hidden="1" outlineLevel="5">
      <c r="A927" s="12">
        <v>40299</v>
      </c>
      <c r="B927" s="106">
        <v>7145</v>
      </c>
      <c r="C927" s="107">
        <v>1560</v>
      </c>
      <c r="D927" s="107">
        <v>4587</v>
      </c>
      <c r="E927" s="55">
        <f t="shared" si="116"/>
        <v>13292</v>
      </c>
      <c r="F927" s="16">
        <v>40299</v>
      </c>
      <c r="G927" s="21">
        <f t="shared" si="117"/>
        <v>0.5375413782726453</v>
      </c>
      <c r="H927" s="21">
        <f t="shared" si="117"/>
        <v>0.1173638278663858</v>
      </c>
      <c r="I927" s="21">
        <f t="shared" si="117"/>
        <v>0.34509479386096903</v>
      </c>
      <c r="J927" s="22">
        <f t="shared" si="117"/>
        <v>1</v>
      </c>
    </row>
    <row r="928" spans="1:10" s="2" customFormat="1" ht="11.25" customHeight="1" hidden="1" outlineLevel="5">
      <c r="A928" s="12">
        <v>40330</v>
      </c>
      <c r="B928" s="106">
        <v>8295</v>
      </c>
      <c r="C928" s="107">
        <v>1788</v>
      </c>
      <c r="D928" s="107">
        <v>5425</v>
      </c>
      <c r="E928" s="55">
        <f t="shared" si="116"/>
        <v>15508</v>
      </c>
      <c r="F928" s="16">
        <v>40330</v>
      </c>
      <c r="G928" s="21">
        <f t="shared" si="117"/>
        <v>0.5348852205313387</v>
      </c>
      <c r="H928" s="21">
        <f t="shared" si="117"/>
        <v>0.11529533144183647</v>
      </c>
      <c r="I928" s="21">
        <f t="shared" si="117"/>
        <v>0.34981944802682485</v>
      </c>
      <c r="J928" s="22">
        <f t="shared" si="117"/>
        <v>1</v>
      </c>
    </row>
    <row r="929" spans="1:10" s="2" customFormat="1" ht="11.25" customHeight="1" hidden="1" outlineLevel="5">
      <c r="A929" s="12">
        <v>40360</v>
      </c>
      <c r="B929" s="106">
        <v>6796</v>
      </c>
      <c r="C929" s="107">
        <v>1505</v>
      </c>
      <c r="D929" s="107">
        <v>4728</v>
      </c>
      <c r="E929" s="55">
        <f t="shared" si="116"/>
        <v>13029</v>
      </c>
      <c r="F929" s="16">
        <v>40360</v>
      </c>
      <c r="G929" s="21">
        <f t="shared" si="117"/>
        <v>0.5216056489369867</v>
      </c>
      <c r="H929" s="21">
        <f t="shared" si="117"/>
        <v>0.11551155115511551</v>
      </c>
      <c r="I929" s="21">
        <f t="shared" si="117"/>
        <v>0.3628827999078978</v>
      </c>
      <c r="J929" s="22">
        <f t="shared" si="117"/>
        <v>1</v>
      </c>
    </row>
    <row r="930" spans="1:10" s="2" customFormat="1" ht="11.25" customHeight="1" hidden="1" outlineLevel="5">
      <c r="A930" s="12">
        <v>40391</v>
      </c>
      <c r="B930" s="106">
        <v>8272</v>
      </c>
      <c r="C930" s="107">
        <v>1750</v>
      </c>
      <c r="D930" s="107">
        <v>4959</v>
      </c>
      <c r="E930" s="55">
        <f t="shared" si="116"/>
        <v>14981</v>
      </c>
      <c r="F930" s="16">
        <v>40391</v>
      </c>
      <c r="G930" s="21">
        <f t="shared" si="117"/>
        <v>0.5521660770309058</v>
      </c>
      <c r="H930" s="21">
        <f t="shared" si="117"/>
        <v>0.11681463186703157</v>
      </c>
      <c r="I930" s="21">
        <f t="shared" si="117"/>
        <v>0.33101929110206263</v>
      </c>
      <c r="J930" s="22">
        <f t="shared" si="117"/>
        <v>1</v>
      </c>
    </row>
    <row r="931" spans="1:10" s="2" customFormat="1" ht="11.25" customHeight="1" hidden="1" outlineLevel="5">
      <c r="A931" s="12">
        <v>40422</v>
      </c>
      <c r="B931" s="106">
        <v>9422</v>
      </c>
      <c r="C931" s="107">
        <v>2220</v>
      </c>
      <c r="D931" s="107">
        <v>5333</v>
      </c>
      <c r="E931" s="55">
        <f t="shared" si="116"/>
        <v>16975</v>
      </c>
      <c r="F931" s="16">
        <v>40422</v>
      </c>
      <c r="G931" s="21">
        <f t="shared" si="117"/>
        <v>0.5550515463917526</v>
      </c>
      <c r="H931" s="21">
        <f t="shared" si="117"/>
        <v>0.13078055964653904</v>
      </c>
      <c r="I931" s="21">
        <f t="shared" si="117"/>
        <v>0.3141678939617084</v>
      </c>
      <c r="J931" s="22">
        <f t="shared" si="117"/>
        <v>1</v>
      </c>
    </row>
    <row r="932" spans="1:10" s="2" customFormat="1" ht="11.25" customHeight="1" hidden="1" outlineLevel="5">
      <c r="A932" s="12">
        <v>40452</v>
      </c>
      <c r="B932" s="106">
        <v>9051</v>
      </c>
      <c r="C932" s="107">
        <v>2055</v>
      </c>
      <c r="D932" s="107">
        <v>4808</v>
      </c>
      <c r="E932" s="55">
        <f t="shared" si="116"/>
        <v>15914</v>
      </c>
      <c r="F932" s="16">
        <v>40452</v>
      </c>
      <c r="G932" s="21">
        <f t="shared" si="117"/>
        <v>0.5687445016966193</v>
      </c>
      <c r="H932" s="21">
        <f t="shared" si="117"/>
        <v>0.12913158225461857</v>
      </c>
      <c r="I932" s="21">
        <f t="shared" si="117"/>
        <v>0.3021239160487621</v>
      </c>
      <c r="J932" s="22">
        <f t="shared" si="117"/>
        <v>1</v>
      </c>
    </row>
    <row r="933" spans="1:10" s="2" customFormat="1" ht="11.25" customHeight="1" hidden="1" outlineLevel="5">
      <c r="A933" s="12">
        <v>40483</v>
      </c>
      <c r="B933" s="106">
        <v>7289</v>
      </c>
      <c r="C933" s="107">
        <v>1650</v>
      </c>
      <c r="D933" s="107">
        <v>3737</v>
      </c>
      <c r="E933" s="55">
        <f t="shared" si="116"/>
        <v>12676</v>
      </c>
      <c r="F933" s="16">
        <v>40483</v>
      </c>
      <c r="G933" s="21">
        <f t="shared" si="117"/>
        <v>0.5750236667718523</v>
      </c>
      <c r="H933" s="21">
        <f t="shared" si="117"/>
        <v>0.13016724518775638</v>
      </c>
      <c r="I933" s="21">
        <f t="shared" si="117"/>
        <v>0.2948090880403913</v>
      </c>
      <c r="J933" s="22">
        <f t="shared" si="117"/>
        <v>1</v>
      </c>
    </row>
    <row r="934" spans="1:10" s="2" customFormat="1" ht="11.25" customHeight="1" hidden="1" outlineLevel="5">
      <c r="A934" s="32">
        <v>40513</v>
      </c>
      <c r="B934" s="113">
        <v>6106</v>
      </c>
      <c r="C934" s="114">
        <v>1385</v>
      </c>
      <c r="D934" s="114">
        <v>3035</v>
      </c>
      <c r="E934" s="63">
        <f t="shared" si="116"/>
        <v>10526</v>
      </c>
      <c r="F934" s="24">
        <v>40513</v>
      </c>
      <c r="G934" s="21">
        <f t="shared" si="117"/>
        <v>0.5800874026220787</v>
      </c>
      <c r="H934" s="21">
        <f t="shared" si="117"/>
        <v>0.13157894736842105</v>
      </c>
      <c r="I934" s="21">
        <f t="shared" si="117"/>
        <v>0.2883336500095003</v>
      </c>
      <c r="J934" s="22">
        <f t="shared" si="117"/>
        <v>1</v>
      </c>
    </row>
    <row r="935" spans="1:10" s="2" customFormat="1" ht="11.25" customHeight="1" hidden="1" outlineLevel="4" collapsed="1">
      <c r="A935" s="139">
        <v>40544</v>
      </c>
      <c r="B935" s="143">
        <v>7891</v>
      </c>
      <c r="C935" s="144">
        <v>1042</v>
      </c>
      <c r="D935" s="144">
        <v>4305</v>
      </c>
      <c r="E935" s="76">
        <f t="shared" si="116"/>
        <v>13238</v>
      </c>
      <c r="F935" s="84">
        <v>40544</v>
      </c>
      <c r="G935" s="128">
        <f t="shared" si="117"/>
        <v>0.5960870222087928</v>
      </c>
      <c r="H935" s="129">
        <f t="shared" si="117"/>
        <v>0.07871279649493881</v>
      </c>
      <c r="I935" s="129">
        <f t="shared" si="117"/>
        <v>0.3252001812962683</v>
      </c>
      <c r="J935" s="130">
        <f t="shared" si="117"/>
        <v>1</v>
      </c>
    </row>
    <row r="936" spans="1:10" s="2" customFormat="1" ht="11.25" customHeight="1" hidden="1" outlineLevel="5">
      <c r="A936" s="12">
        <v>40575</v>
      </c>
      <c r="B936" s="106">
        <v>7398</v>
      </c>
      <c r="C936" s="107">
        <v>1604</v>
      </c>
      <c r="D936" s="107">
        <v>3856</v>
      </c>
      <c r="E936" s="55">
        <f t="shared" si="116"/>
        <v>12858</v>
      </c>
      <c r="F936" s="16">
        <v>40575</v>
      </c>
      <c r="G936" s="20">
        <f t="shared" si="117"/>
        <v>0.5753616425571628</v>
      </c>
      <c r="H936" s="21">
        <f t="shared" si="117"/>
        <v>0.1247472390729507</v>
      </c>
      <c r="I936" s="21">
        <f t="shared" si="117"/>
        <v>0.29989111836988647</v>
      </c>
      <c r="J936" s="22">
        <f t="shared" si="117"/>
        <v>1</v>
      </c>
    </row>
    <row r="937" spans="1:10" s="2" customFormat="1" ht="11.25" customHeight="1" hidden="1" outlineLevel="5">
      <c r="A937" s="12">
        <v>40603</v>
      </c>
      <c r="B937" s="106">
        <v>8836</v>
      </c>
      <c r="C937" s="107">
        <v>1845</v>
      </c>
      <c r="D937" s="107">
        <v>4819</v>
      </c>
      <c r="E937" s="55">
        <f t="shared" si="116"/>
        <v>15500</v>
      </c>
      <c r="F937" s="16">
        <v>40603</v>
      </c>
      <c r="G937" s="20">
        <f t="shared" si="117"/>
        <v>0.5700645161290323</v>
      </c>
      <c r="H937" s="21">
        <f t="shared" si="117"/>
        <v>0.11903225806451613</v>
      </c>
      <c r="I937" s="21">
        <f t="shared" si="117"/>
        <v>0.31090322580645163</v>
      </c>
      <c r="J937" s="22">
        <f t="shared" si="117"/>
        <v>1</v>
      </c>
    </row>
    <row r="938" spans="1:10" s="2" customFormat="1" ht="11.25" customHeight="1" hidden="1" outlineLevel="5">
      <c r="A938" s="12">
        <v>40634</v>
      </c>
      <c r="B938" s="106">
        <v>7240</v>
      </c>
      <c r="C938" s="107">
        <v>1491</v>
      </c>
      <c r="D938" s="107">
        <v>4305</v>
      </c>
      <c r="E938" s="55">
        <f t="shared" si="116"/>
        <v>13036</v>
      </c>
      <c r="F938" s="16">
        <v>40634</v>
      </c>
      <c r="G938" s="20">
        <f t="shared" si="117"/>
        <v>0.555385087450138</v>
      </c>
      <c r="H938" s="21">
        <f t="shared" si="117"/>
        <v>0.11437557532985579</v>
      </c>
      <c r="I938" s="21">
        <f t="shared" si="117"/>
        <v>0.33023933722000615</v>
      </c>
      <c r="J938" s="22">
        <f t="shared" si="117"/>
        <v>1</v>
      </c>
    </row>
    <row r="939" spans="1:10" s="2" customFormat="1" ht="11.25" customHeight="1" hidden="1" outlineLevel="5">
      <c r="A939" s="12">
        <v>40664</v>
      </c>
      <c r="B939" s="106">
        <v>8590</v>
      </c>
      <c r="C939" s="107">
        <v>1799</v>
      </c>
      <c r="D939" s="107">
        <v>4985</v>
      </c>
      <c r="E939" s="55">
        <f t="shared" si="116"/>
        <v>15374</v>
      </c>
      <c r="F939" s="16">
        <v>40664</v>
      </c>
      <c r="G939" s="20">
        <f t="shared" si="117"/>
        <v>0.5587355275139847</v>
      </c>
      <c r="H939" s="21">
        <f t="shared" si="117"/>
        <v>0.11701574086119422</v>
      </c>
      <c r="I939" s="21">
        <f t="shared" si="117"/>
        <v>0.32424873162482115</v>
      </c>
      <c r="J939" s="22">
        <f t="shared" si="117"/>
        <v>1</v>
      </c>
    </row>
    <row r="940" spans="1:10" s="2" customFormat="1" ht="11.25" customHeight="1" hidden="1" outlineLevel="5">
      <c r="A940" s="12">
        <v>40695</v>
      </c>
      <c r="B940" s="106">
        <v>7001</v>
      </c>
      <c r="C940" s="107">
        <v>1511</v>
      </c>
      <c r="D940" s="107">
        <v>4145</v>
      </c>
      <c r="E940" s="55">
        <f t="shared" si="116"/>
        <v>12657</v>
      </c>
      <c r="F940" s="16">
        <v>40695</v>
      </c>
      <c r="G940" s="20">
        <f t="shared" si="117"/>
        <v>0.5531326538674252</v>
      </c>
      <c r="H940" s="21">
        <f t="shared" si="117"/>
        <v>0.11938057991625188</v>
      </c>
      <c r="I940" s="21">
        <f t="shared" si="117"/>
        <v>0.327486766216323</v>
      </c>
      <c r="J940" s="22">
        <f t="shared" si="117"/>
        <v>1</v>
      </c>
    </row>
    <row r="941" spans="1:10" s="2" customFormat="1" ht="11.25" customHeight="1" hidden="1" outlineLevel="5">
      <c r="A941" s="12">
        <v>40725</v>
      </c>
      <c r="B941" s="106">
        <v>5371</v>
      </c>
      <c r="C941" s="107">
        <v>1117</v>
      </c>
      <c r="D941" s="107">
        <v>3219</v>
      </c>
      <c r="E941" s="55">
        <f t="shared" si="116"/>
        <v>9707</v>
      </c>
      <c r="F941" s="16">
        <v>40725</v>
      </c>
      <c r="G941" s="20">
        <f aca="true" t="shared" si="118" ref="G941:J963">B941/$E941</f>
        <v>0.5533120428556711</v>
      </c>
      <c r="H941" s="21">
        <f t="shared" si="118"/>
        <v>0.11507159781600906</v>
      </c>
      <c r="I941" s="21">
        <f t="shared" si="118"/>
        <v>0.3316163593283198</v>
      </c>
      <c r="J941" s="22">
        <f t="shared" si="118"/>
        <v>1</v>
      </c>
    </row>
    <row r="942" spans="1:10" s="2" customFormat="1" ht="11.25" customHeight="1" hidden="1" outlineLevel="5">
      <c r="A942" s="12">
        <v>40756</v>
      </c>
      <c r="B942" s="106">
        <v>7414</v>
      </c>
      <c r="C942" s="107">
        <v>1489</v>
      </c>
      <c r="D942" s="107">
        <v>4261</v>
      </c>
      <c r="E942" s="55">
        <f t="shared" si="116"/>
        <v>13164</v>
      </c>
      <c r="F942" s="16">
        <v>40756</v>
      </c>
      <c r="G942" s="20">
        <f t="shared" si="118"/>
        <v>0.5632026739592829</v>
      </c>
      <c r="H942" s="21">
        <f t="shared" si="118"/>
        <v>0.113111516256457</v>
      </c>
      <c r="I942" s="21">
        <f t="shared" si="118"/>
        <v>0.3236858097842601</v>
      </c>
      <c r="J942" s="22">
        <f t="shared" si="118"/>
        <v>1</v>
      </c>
    </row>
    <row r="943" spans="1:10" s="2" customFormat="1" ht="11.25" customHeight="1" hidden="1" outlineLevel="5">
      <c r="A943" s="12">
        <v>40787</v>
      </c>
      <c r="B943" s="106">
        <v>8578</v>
      </c>
      <c r="C943" s="107">
        <v>2046</v>
      </c>
      <c r="D943" s="107">
        <v>4886</v>
      </c>
      <c r="E943" s="55">
        <f t="shared" si="116"/>
        <v>15510</v>
      </c>
      <c r="F943" s="16">
        <v>40787</v>
      </c>
      <c r="G943" s="20">
        <f t="shared" si="118"/>
        <v>0.5530625402965829</v>
      </c>
      <c r="H943" s="21">
        <f t="shared" si="118"/>
        <v>0.13191489361702127</v>
      </c>
      <c r="I943" s="21">
        <f t="shared" si="118"/>
        <v>0.3150225660863959</v>
      </c>
      <c r="J943" s="22">
        <f t="shared" si="118"/>
        <v>1</v>
      </c>
    </row>
    <row r="944" spans="1:10" s="2" customFormat="1" ht="11.25" customHeight="1" hidden="1" outlineLevel="5">
      <c r="A944" s="12">
        <v>40817</v>
      </c>
      <c r="B944" s="106">
        <v>8120</v>
      </c>
      <c r="C944" s="107">
        <v>1917</v>
      </c>
      <c r="D944" s="107">
        <v>4428</v>
      </c>
      <c r="E944" s="55">
        <f t="shared" si="116"/>
        <v>14465</v>
      </c>
      <c r="F944" s="16">
        <v>40817</v>
      </c>
      <c r="G944" s="20">
        <f t="shared" si="118"/>
        <v>0.5613549948150709</v>
      </c>
      <c r="H944" s="21">
        <f t="shared" si="118"/>
        <v>0.13252678880055305</v>
      </c>
      <c r="I944" s="21">
        <f t="shared" si="118"/>
        <v>0.3061182163843761</v>
      </c>
      <c r="J944" s="22">
        <f t="shared" si="118"/>
        <v>1</v>
      </c>
    </row>
    <row r="945" spans="1:10" s="2" customFormat="1" ht="11.25" customHeight="1" hidden="1" outlineLevel="5">
      <c r="A945" s="12">
        <v>40848</v>
      </c>
      <c r="B945" s="106">
        <v>7197</v>
      </c>
      <c r="C945" s="107">
        <v>1586</v>
      </c>
      <c r="D945" s="107">
        <v>3815</v>
      </c>
      <c r="E945" s="55">
        <f t="shared" si="116"/>
        <v>12598</v>
      </c>
      <c r="F945" s="16">
        <v>40848</v>
      </c>
      <c r="G945" s="20">
        <f t="shared" si="118"/>
        <v>0.5712811557390062</v>
      </c>
      <c r="H945" s="21">
        <f t="shared" si="118"/>
        <v>0.1258929988887125</v>
      </c>
      <c r="I945" s="21">
        <f t="shared" si="118"/>
        <v>0.3028258453722813</v>
      </c>
      <c r="J945" s="22">
        <f t="shared" si="118"/>
        <v>1</v>
      </c>
    </row>
    <row r="946" spans="1:10" s="2" customFormat="1" ht="11.25" customHeight="1" hidden="1" outlineLevel="5">
      <c r="A946" s="32">
        <v>40878</v>
      </c>
      <c r="B946" s="113">
        <v>5876</v>
      </c>
      <c r="C946" s="114">
        <v>1272</v>
      </c>
      <c r="D946" s="114">
        <v>3088</v>
      </c>
      <c r="E946" s="63">
        <f t="shared" si="116"/>
        <v>10236</v>
      </c>
      <c r="F946" s="24">
        <v>40878</v>
      </c>
      <c r="G946" s="29">
        <f t="shared" si="118"/>
        <v>0.5740523642047675</v>
      </c>
      <c r="H946" s="30">
        <f t="shared" si="118"/>
        <v>0.1242672919109027</v>
      </c>
      <c r="I946" s="30">
        <f t="shared" si="118"/>
        <v>0.3016803438843298</v>
      </c>
      <c r="J946" s="31">
        <f t="shared" si="118"/>
        <v>1</v>
      </c>
    </row>
    <row r="947" spans="1:10" s="2" customFormat="1" ht="11.25" customHeight="1" hidden="1" outlineLevel="4" collapsed="1">
      <c r="A947" s="12">
        <v>40909</v>
      </c>
      <c r="B947" s="106">
        <v>7155</v>
      </c>
      <c r="C947" s="107">
        <v>1530</v>
      </c>
      <c r="D947" s="107">
        <v>3774</v>
      </c>
      <c r="E947" s="55">
        <f t="shared" si="116"/>
        <v>12459</v>
      </c>
      <c r="F947" s="16">
        <v>40909</v>
      </c>
      <c r="G947" s="20">
        <f t="shared" si="118"/>
        <v>0.5742836503732242</v>
      </c>
      <c r="H947" s="21">
        <f t="shared" si="118"/>
        <v>0.12280279316156995</v>
      </c>
      <c r="I947" s="21">
        <f t="shared" si="118"/>
        <v>0.3029135564652059</v>
      </c>
      <c r="J947" s="22">
        <f t="shared" si="118"/>
        <v>1</v>
      </c>
    </row>
    <row r="948" spans="1:10" s="2" customFormat="1" ht="11.25" customHeight="1" hidden="1" outlineLevel="5">
      <c r="A948" s="12">
        <v>40940</v>
      </c>
      <c r="B948" s="106">
        <v>6419</v>
      </c>
      <c r="C948" s="107">
        <v>1446</v>
      </c>
      <c r="D948" s="107">
        <v>3218</v>
      </c>
      <c r="E948" s="55">
        <f t="shared" si="116"/>
        <v>11083</v>
      </c>
      <c r="F948" s="16">
        <v>40940</v>
      </c>
      <c r="G948" s="20">
        <f t="shared" si="118"/>
        <v>0.5791753135432645</v>
      </c>
      <c r="H948" s="21">
        <f t="shared" si="118"/>
        <v>0.13047008932599477</v>
      </c>
      <c r="I948" s="21">
        <f t="shared" si="118"/>
        <v>0.2903545971307408</v>
      </c>
      <c r="J948" s="22">
        <f t="shared" si="118"/>
        <v>1</v>
      </c>
    </row>
    <row r="949" spans="1:10" s="2" customFormat="1" ht="11.25" customHeight="1" hidden="1" outlineLevel="5">
      <c r="A949" s="12">
        <v>40969</v>
      </c>
      <c r="B949" s="106">
        <v>7259</v>
      </c>
      <c r="C949" s="107">
        <v>1596</v>
      </c>
      <c r="D949" s="107">
        <v>3964</v>
      </c>
      <c r="E949" s="55">
        <f t="shared" si="116"/>
        <v>12819</v>
      </c>
      <c r="F949" s="16">
        <v>40969</v>
      </c>
      <c r="G949" s="20">
        <f t="shared" si="118"/>
        <v>0.5662688197207271</v>
      </c>
      <c r="H949" s="21">
        <f t="shared" si="118"/>
        <v>0.12450269131757548</v>
      </c>
      <c r="I949" s="21">
        <f t="shared" si="118"/>
        <v>0.30922848896169747</v>
      </c>
      <c r="J949" s="22">
        <f t="shared" si="118"/>
        <v>1</v>
      </c>
    </row>
    <row r="950" spans="1:10" s="2" customFormat="1" ht="11.25" customHeight="1" hidden="1" outlineLevel="5">
      <c r="A950" s="12">
        <v>41000</v>
      </c>
      <c r="B950" s="106">
        <v>6523</v>
      </c>
      <c r="C950" s="107">
        <v>1361</v>
      </c>
      <c r="D950" s="107">
        <v>3663</v>
      </c>
      <c r="E950" s="55">
        <f t="shared" si="116"/>
        <v>11547</v>
      </c>
      <c r="F950" s="16">
        <v>41000</v>
      </c>
      <c r="G950" s="20">
        <f t="shared" si="118"/>
        <v>0.5649086342773014</v>
      </c>
      <c r="H950" s="21">
        <f t="shared" si="118"/>
        <v>0.11786611241014983</v>
      </c>
      <c r="I950" s="21">
        <f t="shared" si="118"/>
        <v>0.3172252533125487</v>
      </c>
      <c r="J950" s="22">
        <f t="shared" si="118"/>
        <v>1</v>
      </c>
    </row>
    <row r="951" spans="1:10" s="2" customFormat="1" ht="11.25" customHeight="1" hidden="1" outlineLevel="5">
      <c r="A951" s="12">
        <v>41030</v>
      </c>
      <c r="B951" s="106">
        <v>6677</v>
      </c>
      <c r="C951" s="107">
        <v>1389</v>
      </c>
      <c r="D951" s="107">
        <v>3743</v>
      </c>
      <c r="E951" s="55">
        <f t="shared" si="116"/>
        <v>11809</v>
      </c>
      <c r="F951" s="16">
        <v>41030</v>
      </c>
      <c r="G951" s="20">
        <f t="shared" si="118"/>
        <v>0.5654162079769667</v>
      </c>
      <c r="H951" s="21">
        <f t="shared" si="118"/>
        <v>0.11762215259547802</v>
      </c>
      <c r="I951" s="21">
        <f t="shared" si="118"/>
        <v>0.31696163942755523</v>
      </c>
      <c r="J951" s="22">
        <f t="shared" si="118"/>
        <v>1</v>
      </c>
    </row>
    <row r="952" spans="1:10" s="2" customFormat="1" ht="11.25" customHeight="1" hidden="1" outlineLevel="5">
      <c r="A952" s="12">
        <v>41061</v>
      </c>
      <c r="B952" s="106">
        <v>7146</v>
      </c>
      <c r="C952" s="107">
        <v>1396</v>
      </c>
      <c r="D952" s="107">
        <v>4002</v>
      </c>
      <c r="E952" s="55">
        <f t="shared" si="116"/>
        <v>12544</v>
      </c>
      <c r="F952" s="16">
        <v>41061</v>
      </c>
      <c r="G952" s="20">
        <f t="shared" si="118"/>
        <v>0.5696747448979592</v>
      </c>
      <c r="H952" s="21">
        <f t="shared" si="118"/>
        <v>0.11128826530612244</v>
      </c>
      <c r="I952" s="21">
        <f t="shared" si="118"/>
        <v>0.3190369897959184</v>
      </c>
      <c r="J952" s="22">
        <f t="shared" si="118"/>
        <v>1</v>
      </c>
    </row>
    <row r="953" spans="1:10" s="2" customFormat="1" ht="11.25" customHeight="1" hidden="1" outlineLevel="5">
      <c r="A953" s="12">
        <v>41091</v>
      </c>
      <c r="B953" s="106">
        <v>6083</v>
      </c>
      <c r="C953" s="107">
        <v>1241</v>
      </c>
      <c r="D953" s="107">
        <v>3609</v>
      </c>
      <c r="E953" s="55">
        <f t="shared" si="116"/>
        <v>10933</v>
      </c>
      <c r="F953" s="16">
        <v>41091</v>
      </c>
      <c r="G953" s="20">
        <f t="shared" si="118"/>
        <v>0.5563889142961675</v>
      </c>
      <c r="H953" s="21">
        <f t="shared" si="118"/>
        <v>0.11350955821823835</v>
      </c>
      <c r="I953" s="21">
        <f t="shared" si="118"/>
        <v>0.33010152748559407</v>
      </c>
      <c r="J953" s="22">
        <f t="shared" si="118"/>
        <v>1</v>
      </c>
    </row>
    <row r="954" spans="1:10" s="2" customFormat="1" ht="11.25" customHeight="1" hidden="1" outlineLevel="5">
      <c r="A954" s="12">
        <v>41122</v>
      </c>
      <c r="B954" s="106">
        <v>7461</v>
      </c>
      <c r="C954" s="107">
        <v>1781</v>
      </c>
      <c r="D954" s="107">
        <v>4432</v>
      </c>
      <c r="E954" s="55">
        <f t="shared" si="116"/>
        <v>13674</v>
      </c>
      <c r="F954" s="16">
        <v>41122</v>
      </c>
      <c r="G954" s="20">
        <f t="shared" si="118"/>
        <v>0.5456340500219394</v>
      </c>
      <c r="H954" s="21">
        <f t="shared" si="118"/>
        <v>0.13024718443761885</v>
      </c>
      <c r="I954" s="21">
        <f t="shared" si="118"/>
        <v>0.3241187655404417</v>
      </c>
      <c r="J954" s="22">
        <f t="shared" si="118"/>
        <v>1</v>
      </c>
    </row>
    <row r="955" spans="1:10" s="2" customFormat="1" ht="11.25" customHeight="1" hidden="1" outlineLevel="5">
      <c r="A955" s="12">
        <v>41153</v>
      </c>
      <c r="B955" s="106">
        <v>8308</v>
      </c>
      <c r="C955" s="107">
        <v>1803</v>
      </c>
      <c r="D955" s="107">
        <v>4485</v>
      </c>
      <c r="E955" s="55">
        <f t="shared" si="116"/>
        <v>14596</v>
      </c>
      <c r="F955" s="16">
        <v>41153</v>
      </c>
      <c r="G955" s="20">
        <f t="shared" si="118"/>
        <v>0.5691970402850096</v>
      </c>
      <c r="H955" s="21">
        <f t="shared" si="118"/>
        <v>0.12352699369690326</v>
      </c>
      <c r="I955" s="21">
        <f t="shared" si="118"/>
        <v>0.30727596601808715</v>
      </c>
      <c r="J955" s="22">
        <f t="shared" si="118"/>
        <v>1</v>
      </c>
    </row>
    <row r="956" spans="1:10" s="2" customFormat="1" ht="11.25" customHeight="1" hidden="1" outlineLevel="5">
      <c r="A956" s="12">
        <v>41183</v>
      </c>
      <c r="B956" s="106">
        <v>8466</v>
      </c>
      <c r="C956" s="107">
        <v>1936</v>
      </c>
      <c r="D956" s="107">
        <v>4419</v>
      </c>
      <c r="E956" s="55">
        <f t="shared" si="116"/>
        <v>14821</v>
      </c>
      <c r="F956" s="16">
        <v>41183</v>
      </c>
      <c r="G956" s="20">
        <f t="shared" si="118"/>
        <v>0.571216517104109</v>
      </c>
      <c r="H956" s="21">
        <f t="shared" si="118"/>
        <v>0.13062546386883475</v>
      </c>
      <c r="I956" s="21">
        <f t="shared" si="118"/>
        <v>0.2981580190270562</v>
      </c>
      <c r="J956" s="22">
        <f t="shared" si="118"/>
        <v>1</v>
      </c>
    </row>
    <row r="957" spans="1:10" s="2" customFormat="1" ht="11.25" customHeight="1" hidden="1" outlineLevel="5">
      <c r="A957" s="12">
        <v>41214</v>
      </c>
      <c r="B957" s="106">
        <v>6975</v>
      </c>
      <c r="C957" s="107">
        <v>1481</v>
      </c>
      <c r="D957" s="107">
        <v>3609</v>
      </c>
      <c r="E957" s="55">
        <f t="shared" si="116"/>
        <v>12065</v>
      </c>
      <c r="F957" s="16">
        <v>41214</v>
      </c>
      <c r="G957" s="20">
        <f t="shared" si="118"/>
        <v>0.578118524658102</v>
      </c>
      <c r="H957" s="21">
        <f t="shared" si="118"/>
        <v>0.12275176129299627</v>
      </c>
      <c r="I957" s="21">
        <f t="shared" si="118"/>
        <v>0.29912971404890176</v>
      </c>
      <c r="J957" s="22">
        <f t="shared" si="118"/>
        <v>1</v>
      </c>
    </row>
    <row r="958" spans="1:10" s="2" customFormat="1" ht="11.25" customHeight="1" hidden="1" outlineLevel="5">
      <c r="A958" s="32">
        <v>41244</v>
      </c>
      <c r="B958" s="113">
        <v>6148</v>
      </c>
      <c r="C958" s="114">
        <v>1307</v>
      </c>
      <c r="D958" s="114">
        <v>2943</v>
      </c>
      <c r="E958" s="63">
        <f t="shared" si="116"/>
        <v>10398</v>
      </c>
      <c r="F958" s="24">
        <v>41244</v>
      </c>
      <c r="G958" s="29">
        <f t="shared" si="118"/>
        <v>0.5912675514522023</v>
      </c>
      <c r="H958" s="30">
        <f t="shared" si="118"/>
        <v>0.12569724947105212</v>
      </c>
      <c r="I958" s="30">
        <f t="shared" si="118"/>
        <v>0.2830351990767455</v>
      </c>
      <c r="J958" s="31">
        <f t="shared" si="118"/>
        <v>1</v>
      </c>
    </row>
    <row r="959" spans="1:10" s="2" customFormat="1" ht="11.25" customHeight="1" hidden="1" outlineLevel="4" collapsed="1">
      <c r="A959" s="12">
        <v>41275</v>
      </c>
      <c r="B959" s="106">
        <v>6328</v>
      </c>
      <c r="C959" s="107">
        <v>1246</v>
      </c>
      <c r="D959" s="107">
        <v>3082</v>
      </c>
      <c r="E959" s="55">
        <f t="shared" si="116"/>
        <v>10656</v>
      </c>
      <c r="F959" s="16">
        <v>41275</v>
      </c>
      <c r="G959" s="20">
        <f t="shared" si="118"/>
        <v>0.5938438438438438</v>
      </c>
      <c r="H959" s="21">
        <f t="shared" si="118"/>
        <v>0.11692942942942942</v>
      </c>
      <c r="I959" s="21">
        <f t="shared" si="118"/>
        <v>0.2892267267267267</v>
      </c>
      <c r="J959" s="22">
        <f t="shared" si="118"/>
        <v>1</v>
      </c>
    </row>
    <row r="960" spans="1:10" s="2" customFormat="1" ht="11.25" customHeight="1" hidden="1" outlineLevel="5">
      <c r="A960" s="12">
        <v>41306</v>
      </c>
      <c r="B960" s="106">
        <v>5637</v>
      </c>
      <c r="C960" s="107">
        <v>1174</v>
      </c>
      <c r="D960" s="107">
        <v>2697</v>
      </c>
      <c r="E960" s="55">
        <f t="shared" si="116"/>
        <v>9508</v>
      </c>
      <c r="F960" s="16">
        <v>41306</v>
      </c>
      <c r="G960" s="20">
        <f t="shared" si="118"/>
        <v>0.592869162810265</v>
      </c>
      <c r="H960" s="21">
        <f t="shared" si="118"/>
        <v>0.12347496844762305</v>
      </c>
      <c r="I960" s="21">
        <f t="shared" si="118"/>
        <v>0.2836558687421119</v>
      </c>
      <c r="J960" s="22">
        <f t="shared" si="118"/>
        <v>1</v>
      </c>
    </row>
    <row r="961" spans="1:10" s="2" customFormat="1" ht="11.25" customHeight="1" hidden="1" outlineLevel="5">
      <c r="A961" s="12">
        <v>41334</v>
      </c>
      <c r="B961" s="106">
        <v>6475</v>
      </c>
      <c r="C961" s="107">
        <v>1317</v>
      </c>
      <c r="D961" s="107">
        <v>3147</v>
      </c>
      <c r="E961" s="55">
        <f t="shared" si="116"/>
        <v>10939</v>
      </c>
      <c r="F961" s="16">
        <v>41334</v>
      </c>
      <c r="G961" s="20">
        <f t="shared" si="118"/>
        <v>0.5919188225614773</v>
      </c>
      <c r="H961" s="21">
        <f t="shared" si="118"/>
        <v>0.12039491726848889</v>
      </c>
      <c r="I961" s="21">
        <f t="shared" si="118"/>
        <v>0.28768626017003385</v>
      </c>
      <c r="J961" s="22">
        <f t="shared" si="118"/>
        <v>1</v>
      </c>
    </row>
    <row r="962" spans="1:10" s="2" customFormat="1" ht="11.25" customHeight="1" hidden="1" outlineLevel="5">
      <c r="A962" s="12">
        <v>41365</v>
      </c>
      <c r="B962" s="106">
        <v>6644</v>
      </c>
      <c r="C962" s="107">
        <v>1209</v>
      </c>
      <c r="D962" s="107">
        <v>3498</v>
      </c>
      <c r="E962" s="55">
        <f t="shared" si="116"/>
        <v>11351</v>
      </c>
      <c r="F962" s="16">
        <v>41365</v>
      </c>
      <c r="G962" s="20">
        <f t="shared" si="118"/>
        <v>0.5853228790414942</v>
      </c>
      <c r="H962" s="21">
        <f t="shared" si="118"/>
        <v>0.10651043960884504</v>
      </c>
      <c r="I962" s="21">
        <f t="shared" si="118"/>
        <v>0.3081666813496608</v>
      </c>
      <c r="J962" s="22">
        <f t="shared" si="118"/>
        <v>1</v>
      </c>
    </row>
    <row r="963" spans="1:10" s="2" customFormat="1" ht="11.25" customHeight="1" hidden="1" outlineLevel="5">
      <c r="A963" s="12">
        <v>41395</v>
      </c>
      <c r="B963" s="106">
        <v>6499</v>
      </c>
      <c r="C963" s="107">
        <v>1314</v>
      </c>
      <c r="D963" s="107">
        <v>3472</v>
      </c>
      <c r="E963" s="55">
        <f t="shared" si="116"/>
        <v>11285</v>
      </c>
      <c r="F963" s="16">
        <v>41395</v>
      </c>
      <c r="G963" s="20">
        <f t="shared" si="118"/>
        <v>0.5758972086840939</v>
      </c>
      <c r="H963" s="21">
        <f t="shared" si="118"/>
        <v>0.11643774922463447</v>
      </c>
      <c r="I963" s="21">
        <f t="shared" si="118"/>
        <v>0.3076650420912716</v>
      </c>
      <c r="J963" s="22">
        <f t="shared" si="118"/>
        <v>1</v>
      </c>
    </row>
    <row r="964" spans="1:10" s="2" customFormat="1" ht="11.25" customHeight="1" hidden="1" outlineLevel="5">
      <c r="A964" s="12">
        <v>41426</v>
      </c>
      <c r="B964" s="106">
        <v>6240</v>
      </c>
      <c r="C964" s="107">
        <v>1231</v>
      </c>
      <c r="D964" s="107">
        <v>3369</v>
      </c>
      <c r="E964" s="55">
        <f t="shared" si="116"/>
        <v>10840</v>
      </c>
      <c r="F964" s="16">
        <v>41426</v>
      </c>
      <c r="G964" s="20">
        <f aca="true" t="shared" si="119" ref="G964:J978">B964/$E964</f>
        <v>0.5756457564575646</v>
      </c>
      <c r="H964" s="21">
        <f t="shared" si="119"/>
        <v>0.11356088560885609</v>
      </c>
      <c r="I964" s="21">
        <f t="shared" si="119"/>
        <v>0.3107933579335793</v>
      </c>
      <c r="J964" s="22">
        <f t="shared" si="119"/>
        <v>1</v>
      </c>
    </row>
    <row r="965" spans="1:10" s="2" customFormat="1" ht="11.25" customHeight="1" hidden="1" outlineLevel="5">
      <c r="A965" s="12">
        <v>41456</v>
      </c>
      <c r="B965" s="34">
        <v>6513</v>
      </c>
      <c r="C965" s="43">
        <v>1243</v>
      </c>
      <c r="D965" s="83">
        <v>3539</v>
      </c>
      <c r="E965" s="15">
        <f t="shared" si="116"/>
        <v>11295</v>
      </c>
      <c r="F965" s="16">
        <v>41456</v>
      </c>
      <c r="G965" s="20">
        <f t="shared" si="119"/>
        <v>0.5766268260292164</v>
      </c>
      <c r="H965" s="21">
        <f t="shared" si="119"/>
        <v>0.11004869411243913</v>
      </c>
      <c r="I965" s="21">
        <f t="shared" si="119"/>
        <v>0.3133244798583444</v>
      </c>
      <c r="J965" s="22">
        <f t="shared" si="119"/>
        <v>1</v>
      </c>
    </row>
    <row r="966" spans="1:10" s="2" customFormat="1" ht="11.25" customHeight="1" hidden="1" outlineLevel="5">
      <c r="A966" s="12">
        <v>41487</v>
      </c>
      <c r="B966" s="34">
        <v>7997</v>
      </c>
      <c r="C966" s="43">
        <v>1304</v>
      </c>
      <c r="D966" s="83">
        <v>3716</v>
      </c>
      <c r="E966" s="15">
        <f t="shared" si="116"/>
        <v>13017</v>
      </c>
      <c r="F966" s="16">
        <v>41487</v>
      </c>
      <c r="G966" s="20">
        <f t="shared" si="119"/>
        <v>0.6143504647768303</v>
      </c>
      <c r="H966" s="21">
        <f t="shared" si="119"/>
        <v>0.10017669201813013</v>
      </c>
      <c r="I966" s="21">
        <f t="shared" si="119"/>
        <v>0.2854728432050396</v>
      </c>
      <c r="J966" s="22">
        <f t="shared" si="119"/>
        <v>1</v>
      </c>
    </row>
    <row r="967" spans="1:10" s="2" customFormat="1" ht="11.25" customHeight="1" hidden="1" outlineLevel="5">
      <c r="A967" s="12">
        <v>41518</v>
      </c>
      <c r="B967" s="34">
        <v>10155</v>
      </c>
      <c r="C967" s="43">
        <v>1807</v>
      </c>
      <c r="D967" s="83">
        <v>4263</v>
      </c>
      <c r="E967" s="15">
        <f t="shared" si="116"/>
        <v>16225</v>
      </c>
      <c r="F967" s="16">
        <v>41518</v>
      </c>
      <c r="G967" s="20">
        <f t="shared" si="119"/>
        <v>0.6258859784283514</v>
      </c>
      <c r="H967" s="21">
        <f t="shared" si="119"/>
        <v>0.1113713405238829</v>
      </c>
      <c r="I967" s="21">
        <f t="shared" si="119"/>
        <v>0.26274268104776577</v>
      </c>
      <c r="J967" s="22">
        <f t="shared" si="119"/>
        <v>1</v>
      </c>
    </row>
    <row r="968" spans="1:10" s="2" customFormat="1" ht="11.25" customHeight="1" hidden="1" outlineLevel="5">
      <c r="A968" s="12">
        <v>41548</v>
      </c>
      <c r="B968" s="34">
        <v>11196</v>
      </c>
      <c r="C968" s="43">
        <v>1826</v>
      </c>
      <c r="D968" s="83">
        <v>4217</v>
      </c>
      <c r="E968" s="15">
        <f t="shared" si="116"/>
        <v>17239</v>
      </c>
      <c r="F968" s="16">
        <v>41548</v>
      </c>
      <c r="G968" s="20">
        <f t="shared" si="119"/>
        <v>0.649457625152271</v>
      </c>
      <c r="H968" s="21">
        <f t="shared" si="119"/>
        <v>0.10592261732119032</v>
      </c>
      <c r="I968" s="21">
        <f t="shared" si="119"/>
        <v>0.24461975752653867</v>
      </c>
      <c r="J968" s="22">
        <f t="shared" si="119"/>
        <v>1</v>
      </c>
    </row>
    <row r="969" spans="1:10" s="2" customFormat="1" ht="11.25" customHeight="1" hidden="1" outlineLevel="5">
      <c r="A969" s="12">
        <v>41579</v>
      </c>
      <c r="B969" s="34">
        <v>8256</v>
      </c>
      <c r="C969" s="43">
        <v>1300</v>
      </c>
      <c r="D969" s="83">
        <v>3087</v>
      </c>
      <c r="E969" s="15">
        <f t="shared" si="116"/>
        <v>12643</v>
      </c>
      <c r="F969" s="16">
        <v>41579</v>
      </c>
      <c r="G969" s="20">
        <f t="shared" si="119"/>
        <v>0.6530095705133275</v>
      </c>
      <c r="H969" s="21">
        <f t="shared" si="119"/>
        <v>0.10282369690737958</v>
      </c>
      <c r="I969" s="21">
        <f t="shared" si="119"/>
        <v>0.2441667325792929</v>
      </c>
      <c r="J969" s="22">
        <f t="shared" si="119"/>
        <v>1</v>
      </c>
    </row>
    <row r="970" spans="1:10" s="2" customFormat="1" ht="11.25" customHeight="1" hidden="1" outlineLevel="5">
      <c r="A970" s="32">
        <v>41609</v>
      </c>
      <c r="B970" s="33">
        <v>8790</v>
      </c>
      <c r="C970" s="45">
        <v>1528</v>
      </c>
      <c r="D970" s="100">
        <v>3324</v>
      </c>
      <c r="E970" s="28">
        <f t="shared" si="116"/>
        <v>13642</v>
      </c>
      <c r="F970" s="24">
        <v>41609</v>
      </c>
      <c r="G970" s="29">
        <f t="shared" si="119"/>
        <v>0.6443336754141622</v>
      </c>
      <c r="H970" s="30">
        <f t="shared" si="119"/>
        <v>0.11200703709133558</v>
      </c>
      <c r="I970" s="30">
        <f t="shared" si="119"/>
        <v>0.24365928749450227</v>
      </c>
      <c r="J970" s="31">
        <f t="shared" si="119"/>
        <v>1</v>
      </c>
    </row>
    <row r="971" spans="1:10" s="2" customFormat="1" ht="11.25" customHeight="1" hidden="1" outlineLevel="4" collapsed="1">
      <c r="A971" s="12">
        <v>41640</v>
      </c>
      <c r="B971" s="34">
        <v>6894</v>
      </c>
      <c r="C971" s="43">
        <v>1290</v>
      </c>
      <c r="D971" s="83">
        <v>3021</v>
      </c>
      <c r="E971" s="15">
        <f t="shared" si="116"/>
        <v>11205</v>
      </c>
      <c r="F971" s="16">
        <v>41640</v>
      </c>
      <c r="G971" s="20">
        <f t="shared" si="119"/>
        <v>0.6152610441767068</v>
      </c>
      <c r="H971" s="21">
        <f t="shared" si="119"/>
        <v>0.11512717536813923</v>
      </c>
      <c r="I971" s="21">
        <f t="shared" si="119"/>
        <v>0.26961178045515394</v>
      </c>
      <c r="J971" s="22">
        <f t="shared" si="119"/>
        <v>1</v>
      </c>
    </row>
    <row r="972" spans="1:10" s="2" customFormat="1" ht="11.25" customHeight="1" hidden="1" outlineLevel="5">
      <c r="A972" s="12">
        <v>41671</v>
      </c>
      <c r="B972" s="34">
        <v>6120</v>
      </c>
      <c r="C972" s="43">
        <v>1280</v>
      </c>
      <c r="D972" s="83">
        <v>2588</v>
      </c>
      <c r="E972" s="15">
        <f t="shared" si="116"/>
        <v>9988</v>
      </c>
      <c r="F972" s="16">
        <v>41671</v>
      </c>
      <c r="G972" s="20">
        <f t="shared" si="119"/>
        <v>0.6127352823388066</v>
      </c>
      <c r="H972" s="21">
        <f t="shared" si="119"/>
        <v>0.12815378454144974</v>
      </c>
      <c r="I972" s="21">
        <f t="shared" si="119"/>
        <v>0.2591109331197437</v>
      </c>
      <c r="J972" s="22">
        <f t="shared" si="119"/>
        <v>1</v>
      </c>
    </row>
    <row r="973" spans="1:10" s="2" customFormat="1" ht="11.25" customHeight="1" hidden="1" outlineLevel="5">
      <c r="A973" s="12">
        <v>41699</v>
      </c>
      <c r="B973" s="34">
        <v>6846</v>
      </c>
      <c r="C973" s="43">
        <v>1469</v>
      </c>
      <c r="D973" s="83">
        <v>3092</v>
      </c>
      <c r="E973" s="15">
        <f t="shared" si="116"/>
        <v>11407</v>
      </c>
      <c r="F973" s="16">
        <v>41699</v>
      </c>
      <c r="G973" s="20">
        <f t="shared" si="119"/>
        <v>0.6001577978434295</v>
      </c>
      <c r="H973" s="21">
        <f t="shared" si="119"/>
        <v>0.12878057333216447</v>
      </c>
      <c r="I973" s="21">
        <f t="shared" si="119"/>
        <v>0.27106162882440604</v>
      </c>
      <c r="J973" s="22">
        <f t="shared" si="119"/>
        <v>1</v>
      </c>
    </row>
    <row r="974" spans="1:10" s="2" customFormat="1" ht="11.25" customHeight="1" hidden="1" outlineLevel="5">
      <c r="A974" s="12">
        <v>41730</v>
      </c>
      <c r="B974" s="34">
        <v>6533</v>
      </c>
      <c r="C974" s="43">
        <v>1212</v>
      </c>
      <c r="D974" s="83">
        <v>2891</v>
      </c>
      <c r="E974" s="15">
        <f t="shared" si="116"/>
        <v>10636</v>
      </c>
      <c r="F974" s="16">
        <v>41730</v>
      </c>
      <c r="G974" s="20">
        <f t="shared" si="119"/>
        <v>0.614234674689733</v>
      </c>
      <c r="H974" s="21">
        <f t="shared" si="119"/>
        <v>0.11395261376457315</v>
      </c>
      <c r="I974" s="21">
        <f t="shared" si="119"/>
        <v>0.27181271154569386</v>
      </c>
      <c r="J974" s="22">
        <f t="shared" si="119"/>
        <v>1</v>
      </c>
    </row>
    <row r="975" spans="1:10" s="2" customFormat="1" ht="11.25" customHeight="1" hidden="1" outlineLevel="5">
      <c r="A975" s="12">
        <v>41760</v>
      </c>
      <c r="B975" s="34">
        <v>6388</v>
      </c>
      <c r="C975" s="43">
        <v>1175</v>
      </c>
      <c r="D975" s="83">
        <v>2832</v>
      </c>
      <c r="E975" s="15">
        <f t="shared" si="116"/>
        <v>10395</v>
      </c>
      <c r="F975" s="16">
        <v>41760</v>
      </c>
      <c r="G975" s="20">
        <f t="shared" si="119"/>
        <v>0.6145262145262145</v>
      </c>
      <c r="H975" s="21">
        <f t="shared" si="119"/>
        <v>0.11303511303511303</v>
      </c>
      <c r="I975" s="21">
        <f t="shared" si="119"/>
        <v>0.2724386724386724</v>
      </c>
      <c r="J975" s="22">
        <f t="shared" si="119"/>
        <v>1</v>
      </c>
    </row>
    <row r="976" spans="1:10" s="2" customFormat="1" ht="11.25" customHeight="1" hidden="1" outlineLevel="5">
      <c r="A976" s="12">
        <v>41791</v>
      </c>
      <c r="B976" s="34">
        <v>6617</v>
      </c>
      <c r="C976" s="43">
        <v>1151</v>
      </c>
      <c r="D976" s="83">
        <v>2954</v>
      </c>
      <c r="E976" s="15">
        <f t="shared" si="116"/>
        <v>10722</v>
      </c>
      <c r="F976" s="16">
        <v>41791</v>
      </c>
      <c r="G976" s="20">
        <f t="shared" si="119"/>
        <v>0.6171423241932475</v>
      </c>
      <c r="H976" s="21">
        <f t="shared" si="119"/>
        <v>0.10734937511658273</v>
      </c>
      <c r="I976" s="21">
        <f t="shared" si="119"/>
        <v>0.27550830069016974</v>
      </c>
      <c r="J976" s="22">
        <f t="shared" si="119"/>
        <v>1</v>
      </c>
    </row>
    <row r="977" spans="1:10" s="2" customFormat="1" ht="11.25" customHeight="1" hidden="1" outlineLevel="5">
      <c r="A977" s="12">
        <v>41821</v>
      </c>
      <c r="B977" s="34">
        <v>6133</v>
      </c>
      <c r="C977" s="43">
        <v>1028</v>
      </c>
      <c r="D977" s="83">
        <v>2808</v>
      </c>
      <c r="E977" s="15">
        <f t="shared" si="116"/>
        <v>9969</v>
      </c>
      <c r="F977" s="16">
        <v>41821</v>
      </c>
      <c r="G977" s="20">
        <f t="shared" si="119"/>
        <v>0.615207142140636</v>
      </c>
      <c r="H977" s="21">
        <f t="shared" si="119"/>
        <v>0.10311967098003812</v>
      </c>
      <c r="I977" s="21">
        <f t="shared" si="119"/>
        <v>0.2816731868793259</v>
      </c>
      <c r="J977" s="22">
        <f t="shared" si="119"/>
        <v>1</v>
      </c>
    </row>
    <row r="978" spans="1:10" s="2" customFormat="1" ht="11.25" customHeight="1" hidden="1" outlineLevel="5">
      <c r="A978" s="12">
        <v>41852</v>
      </c>
      <c r="B978" s="34">
        <v>6654</v>
      </c>
      <c r="C978" s="43">
        <v>1072</v>
      </c>
      <c r="D978" s="83">
        <v>2894</v>
      </c>
      <c r="E978" s="15">
        <f t="shared" si="116"/>
        <v>10620</v>
      </c>
      <c r="F978" s="16">
        <v>41852</v>
      </c>
      <c r="G978" s="20">
        <f t="shared" si="119"/>
        <v>0.6265536723163841</v>
      </c>
      <c r="H978" s="21">
        <f t="shared" si="119"/>
        <v>0.10094161958568738</v>
      </c>
      <c r="I978" s="21">
        <f t="shared" si="119"/>
        <v>0.2725047080979284</v>
      </c>
      <c r="J978" s="22">
        <f t="shared" si="119"/>
        <v>1</v>
      </c>
    </row>
    <row r="979" spans="1:10" s="2" customFormat="1" ht="11.25" customHeight="1" hidden="1" outlineLevel="5">
      <c r="A979" s="12">
        <v>41883</v>
      </c>
      <c r="B979" s="34">
        <v>6588</v>
      </c>
      <c r="C979" s="43">
        <v>1337</v>
      </c>
      <c r="D979" s="83">
        <v>2629</v>
      </c>
      <c r="E979" s="15">
        <f t="shared" si="116"/>
        <v>10554</v>
      </c>
      <c r="F979" s="16">
        <v>41883</v>
      </c>
      <c r="G979" s="20">
        <f aca="true" t="shared" si="120" ref="G979:J983">B979/$E979</f>
        <v>0.6242183058555998</v>
      </c>
      <c r="H979" s="21">
        <f t="shared" si="120"/>
        <v>0.12668182679552775</v>
      </c>
      <c r="I979" s="21">
        <f t="shared" si="120"/>
        <v>0.24909986734887246</v>
      </c>
      <c r="J979" s="22">
        <f t="shared" si="120"/>
        <v>1</v>
      </c>
    </row>
    <row r="980" spans="1:10" s="2" customFormat="1" ht="11.25" customHeight="1" hidden="1" outlineLevel="5">
      <c r="A980" s="12">
        <v>41913</v>
      </c>
      <c r="B980" s="34">
        <v>8361</v>
      </c>
      <c r="C980" s="43">
        <v>1850</v>
      </c>
      <c r="D980" s="83">
        <v>3729</v>
      </c>
      <c r="E980" s="15">
        <f>SUM(B980:D980)</f>
        <v>13940</v>
      </c>
      <c r="F980" s="16">
        <v>41913</v>
      </c>
      <c r="G980" s="20">
        <f t="shared" si="120"/>
        <v>0.5997847919655667</v>
      </c>
      <c r="H980" s="21">
        <f t="shared" si="120"/>
        <v>0.1327116212338594</v>
      </c>
      <c r="I980" s="21">
        <f t="shared" si="120"/>
        <v>0.2675035868005739</v>
      </c>
      <c r="J980" s="22">
        <f t="shared" si="120"/>
        <v>1</v>
      </c>
    </row>
    <row r="981" spans="1:10" s="2" customFormat="1" ht="11.25" customHeight="1" hidden="1" outlineLevel="5">
      <c r="A981" s="12">
        <v>41944</v>
      </c>
      <c r="B981" s="34">
        <v>8301</v>
      </c>
      <c r="C981" s="43">
        <v>1675</v>
      </c>
      <c r="D981" s="83">
        <v>3458</v>
      </c>
      <c r="E981" s="15">
        <f>SUM(B981:D981)</f>
        <v>13434</v>
      </c>
      <c r="F981" s="16">
        <v>41944</v>
      </c>
      <c r="G981" s="20">
        <f t="shared" si="120"/>
        <v>0.6179097811523001</v>
      </c>
      <c r="H981" s="21">
        <f t="shared" si="120"/>
        <v>0.12468363852910526</v>
      </c>
      <c r="I981" s="21">
        <f t="shared" si="120"/>
        <v>0.2574065803185946</v>
      </c>
      <c r="J981" s="22">
        <f t="shared" si="120"/>
        <v>1</v>
      </c>
    </row>
    <row r="982" spans="1:10" s="2" customFormat="1" ht="11.25" customHeight="1" hidden="1" outlineLevel="5">
      <c r="A982" s="32">
        <v>41974</v>
      </c>
      <c r="B982" s="33">
        <v>5483</v>
      </c>
      <c r="C982" s="45">
        <v>1137</v>
      </c>
      <c r="D982" s="100">
        <v>2141</v>
      </c>
      <c r="E982" s="28">
        <f>SUM(B982:D982)</f>
        <v>8761</v>
      </c>
      <c r="F982" s="24">
        <v>41974</v>
      </c>
      <c r="G982" s="29">
        <f t="shared" si="120"/>
        <v>0.6258417988814062</v>
      </c>
      <c r="H982" s="30">
        <f t="shared" si="120"/>
        <v>0.12977970551306928</v>
      </c>
      <c r="I982" s="30">
        <f t="shared" si="120"/>
        <v>0.2443784956055245</v>
      </c>
      <c r="J982" s="31">
        <f t="shared" si="120"/>
        <v>1</v>
      </c>
    </row>
    <row r="983" spans="1:10" s="2" customFormat="1" ht="11.25" customHeight="1" hidden="1" outlineLevel="4" collapsed="1">
      <c r="A983" s="12">
        <v>42005</v>
      </c>
      <c r="B983" s="34">
        <v>7314</v>
      </c>
      <c r="C983" s="43">
        <v>1399</v>
      </c>
      <c r="D983" s="83">
        <v>2684</v>
      </c>
      <c r="E983" s="15">
        <f>SUM(B983:D983)</f>
        <v>11397</v>
      </c>
      <c r="F983" s="16">
        <v>42005</v>
      </c>
      <c r="G983" s="20">
        <f t="shared" si="120"/>
        <v>0.6417478283758884</v>
      </c>
      <c r="H983" s="21">
        <f t="shared" si="120"/>
        <v>0.12275160129858735</v>
      </c>
      <c r="I983" s="21">
        <f t="shared" si="120"/>
        <v>0.23550057032552427</v>
      </c>
      <c r="J983" s="22">
        <f t="shared" si="120"/>
        <v>1</v>
      </c>
    </row>
    <row r="984" spans="1:10" s="2" customFormat="1" ht="11.25" customHeight="1" hidden="1" outlineLevel="5">
      <c r="A984" s="12">
        <v>42036</v>
      </c>
      <c r="B984" s="34">
        <v>6055</v>
      </c>
      <c r="C984" s="43">
        <v>1288</v>
      </c>
      <c r="D984" s="83">
        <v>2241</v>
      </c>
      <c r="E984" s="15">
        <f aca="true" t="shared" si="121" ref="E984:E994">SUM(B984:D984)</f>
        <v>9584</v>
      </c>
      <c r="F984" s="16">
        <v>42036</v>
      </c>
      <c r="G984" s="20">
        <f aca="true" t="shared" si="122" ref="G984:G994">B984/$E984</f>
        <v>0.6317821368948247</v>
      </c>
      <c r="H984" s="21">
        <f aca="true" t="shared" si="123" ref="H984:H994">C984/$E984</f>
        <v>0.1343906510851419</v>
      </c>
      <c r="I984" s="21">
        <f aca="true" t="shared" si="124" ref="I984:I994">D984/$E984</f>
        <v>0.2338272120200334</v>
      </c>
      <c r="J984" s="22">
        <f aca="true" t="shared" si="125" ref="J984:J994">E984/$E984</f>
        <v>1</v>
      </c>
    </row>
    <row r="985" spans="1:10" s="2" customFormat="1" ht="11.25" customHeight="1" hidden="1" outlineLevel="5">
      <c r="A985" s="12">
        <v>42064</v>
      </c>
      <c r="B985" s="34">
        <v>7308</v>
      </c>
      <c r="C985" s="43">
        <v>1296</v>
      </c>
      <c r="D985" s="83">
        <v>2769</v>
      </c>
      <c r="E985" s="15">
        <f t="shared" si="121"/>
        <v>11373</v>
      </c>
      <c r="F985" s="16">
        <v>42064</v>
      </c>
      <c r="G985" s="20">
        <f t="shared" si="122"/>
        <v>0.6425745185966764</v>
      </c>
      <c r="H985" s="21">
        <f t="shared" si="123"/>
        <v>0.11395410182010024</v>
      </c>
      <c r="I985" s="21">
        <f t="shared" si="124"/>
        <v>0.24347137958322343</v>
      </c>
      <c r="J985" s="22">
        <f t="shared" si="125"/>
        <v>1</v>
      </c>
    </row>
    <row r="986" spans="1:10" s="2" customFormat="1" ht="11.25" customHeight="1" hidden="1" outlineLevel="5">
      <c r="A986" s="12">
        <v>42095</v>
      </c>
      <c r="B986" s="34">
        <v>6262</v>
      </c>
      <c r="C986" s="43">
        <v>1111</v>
      </c>
      <c r="D986" s="83">
        <v>2417</v>
      </c>
      <c r="E986" s="15">
        <f t="shared" si="121"/>
        <v>9790</v>
      </c>
      <c r="F986" s="16">
        <v>42095</v>
      </c>
      <c r="G986" s="20">
        <f t="shared" si="122"/>
        <v>0.639632277834525</v>
      </c>
      <c r="H986" s="21">
        <f t="shared" si="123"/>
        <v>0.11348314606741573</v>
      </c>
      <c r="I986" s="21">
        <f t="shared" si="124"/>
        <v>0.24688457609805925</v>
      </c>
      <c r="J986" s="22">
        <f t="shared" si="125"/>
        <v>1</v>
      </c>
    </row>
    <row r="987" spans="1:10" s="2" customFormat="1" ht="11.25" customHeight="1" hidden="1" outlineLevel="5">
      <c r="A987" s="12">
        <v>42125</v>
      </c>
      <c r="B987" s="34">
        <v>6231</v>
      </c>
      <c r="C987" s="43">
        <v>1311</v>
      </c>
      <c r="D987" s="83">
        <v>2321</v>
      </c>
      <c r="E987" s="15">
        <f t="shared" si="121"/>
        <v>9863</v>
      </c>
      <c r="F987" s="16">
        <v>42125</v>
      </c>
      <c r="G987" s="20">
        <f t="shared" si="122"/>
        <v>0.6317550441042279</v>
      </c>
      <c r="H987" s="21">
        <f t="shared" si="123"/>
        <v>0.13292101794585826</v>
      </c>
      <c r="I987" s="21">
        <f t="shared" si="124"/>
        <v>0.23532393794991383</v>
      </c>
      <c r="J987" s="22">
        <f t="shared" si="125"/>
        <v>1</v>
      </c>
    </row>
    <row r="988" spans="1:10" s="2" customFormat="1" ht="11.25" customHeight="1" hidden="1" outlineLevel="5">
      <c r="A988" s="12">
        <v>42156</v>
      </c>
      <c r="B988" s="34">
        <v>7836</v>
      </c>
      <c r="C988" s="43">
        <v>1308</v>
      </c>
      <c r="D988" s="83">
        <v>2877</v>
      </c>
      <c r="E988" s="15">
        <f t="shared" si="121"/>
        <v>12021</v>
      </c>
      <c r="F988" s="16">
        <v>42156</v>
      </c>
      <c r="G988" s="20">
        <f t="shared" si="122"/>
        <v>0.6518592463189419</v>
      </c>
      <c r="H988" s="21">
        <f t="shared" si="123"/>
        <v>0.10880958322934864</v>
      </c>
      <c r="I988" s="21">
        <f t="shared" si="124"/>
        <v>0.2393311704517095</v>
      </c>
      <c r="J988" s="22">
        <f t="shared" si="125"/>
        <v>1</v>
      </c>
    </row>
    <row r="989" spans="1:10" s="2" customFormat="1" ht="11.25" customHeight="1" hidden="1" outlineLevel="5">
      <c r="A989" s="12">
        <v>42186</v>
      </c>
      <c r="B989" s="34">
        <v>6516</v>
      </c>
      <c r="C989" s="43">
        <v>1030</v>
      </c>
      <c r="D989" s="83">
        <v>2563</v>
      </c>
      <c r="E989" s="15">
        <f t="shared" si="121"/>
        <v>10109</v>
      </c>
      <c r="F989" s="16">
        <v>42186</v>
      </c>
      <c r="G989" s="20">
        <f t="shared" si="122"/>
        <v>0.6445741418537937</v>
      </c>
      <c r="H989" s="21">
        <f t="shared" si="123"/>
        <v>0.10188940548026511</v>
      </c>
      <c r="I989" s="21">
        <f t="shared" si="124"/>
        <v>0.2535364526659412</v>
      </c>
      <c r="J989" s="22">
        <f t="shared" si="125"/>
        <v>1</v>
      </c>
    </row>
    <row r="990" spans="1:10" s="2" customFormat="1" ht="11.25" customHeight="1" hidden="1" outlineLevel="5">
      <c r="A990" s="12">
        <v>42217</v>
      </c>
      <c r="B990" s="34">
        <v>7312</v>
      </c>
      <c r="C990" s="43">
        <v>1110</v>
      </c>
      <c r="D990" s="83">
        <v>2794</v>
      </c>
      <c r="E990" s="15">
        <f t="shared" si="121"/>
        <v>11216</v>
      </c>
      <c r="F990" s="16">
        <v>42217</v>
      </c>
      <c r="G990" s="20">
        <f t="shared" si="122"/>
        <v>0.651925820256776</v>
      </c>
      <c r="H990" s="21">
        <f t="shared" si="123"/>
        <v>0.0989657631954351</v>
      </c>
      <c r="I990" s="21">
        <f t="shared" si="124"/>
        <v>0.24910841654778887</v>
      </c>
      <c r="J990" s="22">
        <f t="shared" si="125"/>
        <v>1</v>
      </c>
    </row>
    <row r="991" spans="1:10" s="2" customFormat="1" ht="11.25" customHeight="1" hidden="1" outlineLevel="5">
      <c r="A991" s="12">
        <v>42248</v>
      </c>
      <c r="B991" s="34">
        <v>9369</v>
      </c>
      <c r="C991" s="43">
        <v>1791</v>
      </c>
      <c r="D991" s="83">
        <v>3348</v>
      </c>
      <c r="E991" s="15">
        <f t="shared" si="121"/>
        <v>14508</v>
      </c>
      <c r="F991" s="16">
        <v>42248</v>
      </c>
      <c r="G991" s="20">
        <f t="shared" si="122"/>
        <v>0.6457816377171216</v>
      </c>
      <c r="H991" s="21">
        <f t="shared" si="123"/>
        <v>0.12344913151364764</v>
      </c>
      <c r="I991" s="21">
        <f t="shared" si="124"/>
        <v>0.23076923076923078</v>
      </c>
      <c r="J991" s="22">
        <f t="shared" si="125"/>
        <v>1</v>
      </c>
    </row>
    <row r="992" spans="1:10" s="2" customFormat="1" ht="11.25" customHeight="1" hidden="1" outlineLevel="5">
      <c r="A992" s="12">
        <v>42278</v>
      </c>
      <c r="B992" s="34">
        <v>9051</v>
      </c>
      <c r="C992" s="43">
        <v>1546</v>
      </c>
      <c r="D992" s="83">
        <v>3217</v>
      </c>
      <c r="E992" s="15">
        <f t="shared" si="121"/>
        <v>13814</v>
      </c>
      <c r="F992" s="16">
        <v>42278</v>
      </c>
      <c r="G992" s="20">
        <f t="shared" si="122"/>
        <v>0.6552048646300854</v>
      </c>
      <c r="H992" s="21">
        <f t="shared" si="123"/>
        <v>0.11191544809613435</v>
      </c>
      <c r="I992" s="21">
        <f t="shared" si="124"/>
        <v>0.23287968727378022</v>
      </c>
      <c r="J992" s="22">
        <f t="shared" si="125"/>
        <v>1</v>
      </c>
    </row>
    <row r="993" spans="1:10" s="2" customFormat="1" ht="11.25" customHeight="1" hidden="1" outlineLevel="5">
      <c r="A993" s="12">
        <v>42309</v>
      </c>
      <c r="B993" s="34">
        <v>8321</v>
      </c>
      <c r="C993" s="43">
        <v>1331</v>
      </c>
      <c r="D993" s="83">
        <v>2561</v>
      </c>
      <c r="E993" s="15">
        <f t="shared" si="121"/>
        <v>12213</v>
      </c>
      <c r="F993" s="16">
        <v>42309</v>
      </c>
      <c r="G993" s="20">
        <f t="shared" si="122"/>
        <v>0.6813231802178007</v>
      </c>
      <c r="H993" s="21">
        <f t="shared" si="123"/>
        <v>0.1089822320478179</v>
      </c>
      <c r="I993" s="21">
        <f t="shared" si="124"/>
        <v>0.2096945877343814</v>
      </c>
      <c r="J993" s="22">
        <f t="shared" si="125"/>
        <v>1</v>
      </c>
    </row>
    <row r="994" spans="1:10" s="2" customFormat="1" ht="11.25" customHeight="1" hidden="1" outlineLevel="5">
      <c r="A994" s="12">
        <v>42339</v>
      </c>
      <c r="B994" s="33">
        <v>5491</v>
      </c>
      <c r="C994" s="43">
        <v>912</v>
      </c>
      <c r="D994" s="83">
        <v>1766</v>
      </c>
      <c r="E994" s="15">
        <f t="shared" si="121"/>
        <v>8169</v>
      </c>
      <c r="F994" s="16">
        <v>42339</v>
      </c>
      <c r="G994" s="20">
        <f t="shared" si="122"/>
        <v>0.67217529685396</v>
      </c>
      <c r="H994" s="21">
        <f t="shared" si="123"/>
        <v>0.11164157179581344</v>
      </c>
      <c r="I994" s="21">
        <f t="shared" si="124"/>
        <v>0.21618313135022646</v>
      </c>
      <c r="J994" s="31">
        <f t="shared" si="125"/>
        <v>1</v>
      </c>
    </row>
    <row r="995" spans="1:10" s="2" customFormat="1" ht="11.25" customHeight="1" hidden="1" outlineLevel="3" collapsed="1">
      <c r="A995" s="6" t="s">
        <v>50</v>
      </c>
      <c r="B995" s="78"/>
      <c r="C995" s="78"/>
      <c r="D995" s="146"/>
      <c r="E995" s="127"/>
      <c r="F995" s="7"/>
      <c r="G995" s="264" t="s">
        <v>34</v>
      </c>
      <c r="H995" s="265"/>
      <c r="I995" s="265"/>
      <c r="J995" s="266"/>
    </row>
    <row r="996" spans="1:10" s="2" customFormat="1" ht="11.25" customHeight="1" hidden="1" outlineLevel="4">
      <c r="A996" s="6"/>
      <c r="B996" s="147" t="s">
        <v>1</v>
      </c>
      <c r="C996" s="148" t="s">
        <v>2</v>
      </c>
      <c r="D996" s="148" t="s">
        <v>3</v>
      </c>
      <c r="E996" s="5" t="s">
        <v>4</v>
      </c>
      <c r="F996" s="6"/>
      <c r="G996" s="4" t="s">
        <v>1</v>
      </c>
      <c r="H996" s="10" t="s">
        <v>2</v>
      </c>
      <c r="I996" s="10" t="s">
        <v>3</v>
      </c>
      <c r="J996" s="11" t="s">
        <v>4</v>
      </c>
    </row>
    <row r="997" spans="1:10" s="2" customFormat="1" ht="11.25" customHeight="1" hidden="1" outlineLevel="4" collapsed="1">
      <c r="A997" s="139">
        <v>39814</v>
      </c>
      <c r="B997" s="143"/>
      <c r="C997" s="144"/>
      <c r="D997" s="145"/>
      <c r="E997" s="126"/>
      <c r="F997" s="84"/>
      <c r="G997" s="128"/>
      <c r="H997" s="129"/>
      <c r="I997" s="129"/>
      <c r="J997" s="130"/>
    </row>
    <row r="998" spans="1:10" s="2" customFormat="1" ht="11.25" customHeight="1" hidden="1" outlineLevel="5">
      <c r="A998" s="12">
        <v>39845</v>
      </c>
      <c r="B998" s="106">
        <f aca="true" t="shared" si="126" ref="B998:E1017">B912-B1084</f>
        <v>2920</v>
      </c>
      <c r="C998" s="107">
        <f t="shared" si="126"/>
        <v>492</v>
      </c>
      <c r="D998" s="108">
        <f t="shared" si="126"/>
        <v>1792</v>
      </c>
      <c r="E998" s="82">
        <f t="shared" si="126"/>
        <v>5204</v>
      </c>
      <c r="F998" s="16">
        <v>39845</v>
      </c>
      <c r="G998" s="20">
        <f aca="true" t="shared" si="127" ref="G998:J1026">B998/$E998</f>
        <v>0.5611068408916219</v>
      </c>
      <c r="H998" s="21">
        <f t="shared" si="127"/>
        <v>0.09454265949269793</v>
      </c>
      <c r="I998" s="21">
        <f t="shared" si="127"/>
        <v>0.34435049961568026</v>
      </c>
      <c r="J998" s="22">
        <f t="shared" si="127"/>
        <v>1</v>
      </c>
    </row>
    <row r="999" spans="1:10" s="2" customFormat="1" ht="11.25" customHeight="1" hidden="1" outlineLevel="5">
      <c r="A999" s="12">
        <v>39873</v>
      </c>
      <c r="B999" s="106">
        <f t="shared" si="126"/>
        <v>2859</v>
      </c>
      <c r="C999" s="107">
        <f t="shared" si="126"/>
        <v>540</v>
      </c>
      <c r="D999" s="108">
        <f t="shared" si="126"/>
        <v>1930</v>
      </c>
      <c r="E999" s="82">
        <f t="shared" si="126"/>
        <v>5329</v>
      </c>
      <c r="F999" s="16">
        <v>39873</v>
      </c>
      <c r="G999" s="20">
        <f t="shared" si="127"/>
        <v>0.5364984049540251</v>
      </c>
      <c r="H999" s="21">
        <f t="shared" si="127"/>
        <v>0.10133233252017264</v>
      </c>
      <c r="I999" s="21">
        <f t="shared" si="127"/>
        <v>0.3621692625258022</v>
      </c>
      <c r="J999" s="22">
        <f t="shared" si="127"/>
        <v>1</v>
      </c>
    </row>
    <row r="1000" spans="1:10" s="2" customFormat="1" ht="11.25" customHeight="1" hidden="1" outlineLevel="5">
      <c r="A1000" s="12">
        <v>39904</v>
      </c>
      <c r="B1000" s="106">
        <f t="shared" si="126"/>
        <v>6909</v>
      </c>
      <c r="C1000" s="107">
        <f t="shared" si="126"/>
        <v>801</v>
      </c>
      <c r="D1000" s="108">
        <f t="shared" si="126"/>
        <v>3089</v>
      </c>
      <c r="E1000" s="82">
        <f t="shared" si="126"/>
        <v>10799</v>
      </c>
      <c r="F1000" s="16">
        <v>39904</v>
      </c>
      <c r="G1000" s="20">
        <f t="shared" si="127"/>
        <v>0.6397814612464117</v>
      </c>
      <c r="H1000" s="21">
        <f t="shared" si="127"/>
        <v>0.07417353458653579</v>
      </c>
      <c r="I1000" s="21">
        <f t="shared" si="127"/>
        <v>0.28604500416705253</v>
      </c>
      <c r="J1000" s="22">
        <f t="shared" si="127"/>
        <v>1</v>
      </c>
    </row>
    <row r="1001" spans="1:10" s="2" customFormat="1" ht="11.25" customHeight="1" hidden="1" outlineLevel="5">
      <c r="A1001" s="12">
        <v>39934</v>
      </c>
      <c r="B1001" s="106">
        <f t="shared" si="126"/>
        <v>2715</v>
      </c>
      <c r="C1001" s="107">
        <f t="shared" si="126"/>
        <v>797</v>
      </c>
      <c r="D1001" s="108">
        <f t="shared" si="126"/>
        <v>1593</v>
      </c>
      <c r="E1001" s="82">
        <f t="shared" si="126"/>
        <v>5105</v>
      </c>
      <c r="F1001" s="16">
        <v>39934</v>
      </c>
      <c r="G1001" s="20">
        <f t="shared" si="127"/>
        <v>0.5318315377081293</v>
      </c>
      <c r="H1001" s="21">
        <f t="shared" si="127"/>
        <v>0.15612144955925564</v>
      </c>
      <c r="I1001" s="21">
        <f t="shared" si="127"/>
        <v>0.3120470127326151</v>
      </c>
      <c r="J1001" s="22">
        <f t="shared" si="127"/>
        <v>1</v>
      </c>
    </row>
    <row r="1002" spans="1:10" s="2" customFormat="1" ht="11.25" customHeight="1" hidden="1" outlineLevel="5">
      <c r="A1002" s="12">
        <v>39965</v>
      </c>
      <c r="B1002" s="106">
        <f t="shared" si="126"/>
        <v>2965</v>
      </c>
      <c r="C1002" s="107">
        <f t="shared" si="126"/>
        <v>434</v>
      </c>
      <c r="D1002" s="108">
        <f t="shared" si="126"/>
        <v>2355</v>
      </c>
      <c r="E1002" s="82">
        <f t="shared" si="126"/>
        <v>5754</v>
      </c>
      <c r="F1002" s="16">
        <v>39965</v>
      </c>
      <c r="G1002" s="20">
        <f t="shared" si="127"/>
        <v>0.5152937087243656</v>
      </c>
      <c r="H1002" s="21">
        <f t="shared" si="127"/>
        <v>0.07542579075425791</v>
      </c>
      <c r="I1002" s="21">
        <f t="shared" si="127"/>
        <v>0.40928050052137643</v>
      </c>
      <c r="J1002" s="22">
        <f t="shared" si="127"/>
        <v>1</v>
      </c>
    </row>
    <row r="1003" spans="1:10" s="2" customFormat="1" ht="11.25" customHeight="1" hidden="1" outlineLevel="5">
      <c r="A1003" s="12">
        <v>39995</v>
      </c>
      <c r="B1003" s="106">
        <f t="shared" si="126"/>
        <v>3691</v>
      </c>
      <c r="C1003" s="107">
        <f t="shared" si="126"/>
        <v>597</v>
      </c>
      <c r="D1003" s="108">
        <f t="shared" si="126"/>
        <v>2309</v>
      </c>
      <c r="E1003" s="82">
        <f t="shared" si="126"/>
        <v>6597</v>
      </c>
      <c r="F1003" s="16">
        <v>39995</v>
      </c>
      <c r="G1003" s="20">
        <f t="shared" si="127"/>
        <v>0.5594967409428528</v>
      </c>
      <c r="H1003" s="21">
        <f t="shared" si="127"/>
        <v>0.0904956798544793</v>
      </c>
      <c r="I1003" s="21">
        <f t="shared" si="127"/>
        <v>0.3500075792026679</v>
      </c>
      <c r="J1003" s="22">
        <f t="shared" si="127"/>
        <v>1</v>
      </c>
    </row>
    <row r="1004" spans="1:10" s="2" customFormat="1" ht="11.25" customHeight="1" hidden="1" outlineLevel="5">
      <c r="A1004" s="12">
        <v>40026</v>
      </c>
      <c r="B1004" s="106">
        <f t="shared" si="126"/>
        <v>2683</v>
      </c>
      <c r="C1004" s="107">
        <f t="shared" si="126"/>
        <v>522</v>
      </c>
      <c r="D1004" s="108">
        <f t="shared" si="126"/>
        <v>1564</v>
      </c>
      <c r="E1004" s="82">
        <f t="shared" si="126"/>
        <v>4769</v>
      </c>
      <c r="F1004" s="16">
        <v>40026</v>
      </c>
      <c r="G1004" s="20">
        <f t="shared" si="127"/>
        <v>0.5625917383099183</v>
      </c>
      <c r="H1004" s="21">
        <f t="shared" si="127"/>
        <v>0.10945690920528413</v>
      </c>
      <c r="I1004" s="21">
        <f t="shared" si="127"/>
        <v>0.3279513524847977</v>
      </c>
      <c r="J1004" s="22">
        <f t="shared" si="127"/>
        <v>1</v>
      </c>
    </row>
    <row r="1005" spans="1:10" s="2" customFormat="1" ht="11.25" customHeight="1" hidden="1" outlineLevel="5">
      <c r="A1005" s="12">
        <v>40057</v>
      </c>
      <c r="B1005" s="106">
        <f t="shared" si="126"/>
        <v>3556</v>
      </c>
      <c r="C1005" s="107">
        <f t="shared" si="126"/>
        <v>651</v>
      </c>
      <c r="D1005" s="108">
        <f t="shared" si="126"/>
        <v>2452</v>
      </c>
      <c r="E1005" s="82">
        <f t="shared" si="126"/>
        <v>6659</v>
      </c>
      <c r="F1005" s="16">
        <v>40057</v>
      </c>
      <c r="G1005" s="20">
        <f t="shared" si="127"/>
        <v>0.5340141162336687</v>
      </c>
      <c r="H1005" s="21">
        <f t="shared" si="127"/>
        <v>0.09776242679080943</v>
      </c>
      <c r="I1005" s="21">
        <f t="shared" si="127"/>
        <v>0.36822345697552183</v>
      </c>
      <c r="J1005" s="22">
        <f t="shared" si="127"/>
        <v>1</v>
      </c>
    </row>
    <row r="1006" spans="1:10" s="2" customFormat="1" ht="11.25" customHeight="1" hidden="1" outlineLevel="5">
      <c r="A1006" s="12">
        <v>40087</v>
      </c>
      <c r="B1006" s="106">
        <f t="shared" si="126"/>
        <v>3455</v>
      </c>
      <c r="C1006" s="107">
        <f t="shared" si="126"/>
        <v>551</v>
      </c>
      <c r="D1006" s="108">
        <f t="shared" si="126"/>
        <v>2217</v>
      </c>
      <c r="E1006" s="82">
        <f t="shared" si="126"/>
        <v>6223</v>
      </c>
      <c r="F1006" s="16">
        <v>40087</v>
      </c>
      <c r="G1006" s="20">
        <f t="shared" si="127"/>
        <v>0.5551984573356902</v>
      </c>
      <c r="H1006" s="21">
        <f t="shared" si="127"/>
        <v>0.08854250361561948</v>
      </c>
      <c r="I1006" s="21">
        <f t="shared" si="127"/>
        <v>0.35625903904869033</v>
      </c>
      <c r="J1006" s="22">
        <f t="shared" si="127"/>
        <v>1</v>
      </c>
    </row>
    <row r="1007" spans="1:10" s="2" customFormat="1" ht="11.25" customHeight="1" hidden="1" outlineLevel="5">
      <c r="A1007" s="12">
        <v>40118</v>
      </c>
      <c r="B1007" s="106">
        <f t="shared" si="126"/>
        <v>2685</v>
      </c>
      <c r="C1007" s="107">
        <f t="shared" si="126"/>
        <v>472</v>
      </c>
      <c r="D1007" s="108">
        <f t="shared" si="126"/>
        <v>1702</v>
      </c>
      <c r="E1007" s="82">
        <f t="shared" si="126"/>
        <v>4859</v>
      </c>
      <c r="F1007" s="16">
        <v>40118</v>
      </c>
      <c r="G1007" s="20">
        <f t="shared" si="127"/>
        <v>0.5525828359744803</v>
      </c>
      <c r="H1007" s="21">
        <f t="shared" si="127"/>
        <v>0.09713932908005762</v>
      </c>
      <c r="I1007" s="21">
        <f t="shared" si="127"/>
        <v>0.35027783494546205</v>
      </c>
      <c r="J1007" s="22">
        <f t="shared" si="127"/>
        <v>1</v>
      </c>
    </row>
    <row r="1008" spans="1:10" s="2" customFormat="1" ht="11.25" customHeight="1" hidden="1" outlineLevel="5">
      <c r="A1008" s="32">
        <v>40148</v>
      </c>
      <c r="B1008" s="113">
        <f t="shared" si="126"/>
        <v>6995</v>
      </c>
      <c r="C1008" s="114">
        <f t="shared" si="126"/>
        <v>757</v>
      </c>
      <c r="D1008" s="115">
        <f t="shared" si="126"/>
        <v>3398</v>
      </c>
      <c r="E1008" s="99">
        <f t="shared" si="126"/>
        <v>11150</v>
      </c>
      <c r="F1008" s="24">
        <v>40148</v>
      </c>
      <c r="G1008" s="29">
        <f t="shared" si="127"/>
        <v>0.6273542600896861</v>
      </c>
      <c r="H1008" s="30">
        <f t="shared" si="127"/>
        <v>0.06789237668161435</v>
      </c>
      <c r="I1008" s="30">
        <f t="shared" si="127"/>
        <v>0.30475336322869956</v>
      </c>
      <c r="J1008" s="31">
        <f t="shared" si="127"/>
        <v>1</v>
      </c>
    </row>
    <row r="1009" spans="1:10" s="2" customFormat="1" ht="11.25" customHeight="1" hidden="1" outlineLevel="4" collapsed="1">
      <c r="A1009" s="12">
        <v>40179</v>
      </c>
      <c r="B1009" s="106">
        <f t="shared" si="126"/>
        <v>2183</v>
      </c>
      <c r="C1009" s="107">
        <f t="shared" si="126"/>
        <v>512</v>
      </c>
      <c r="D1009" s="108">
        <f t="shared" si="126"/>
        <v>1790</v>
      </c>
      <c r="E1009" s="82">
        <f t="shared" si="126"/>
        <v>4485</v>
      </c>
      <c r="F1009" s="16">
        <v>40179</v>
      </c>
      <c r="G1009" s="20">
        <f t="shared" si="127"/>
        <v>0.4867335562987737</v>
      </c>
      <c r="H1009" s="21">
        <f t="shared" si="127"/>
        <v>0.11415830546265329</v>
      </c>
      <c r="I1009" s="21">
        <f t="shared" si="127"/>
        <v>0.399108138238573</v>
      </c>
      <c r="J1009" s="22">
        <f t="shared" si="127"/>
        <v>1</v>
      </c>
    </row>
    <row r="1010" spans="1:10" s="2" customFormat="1" ht="11.25" customHeight="1" hidden="1" outlineLevel="5">
      <c r="A1010" s="12">
        <v>40210</v>
      </c>
      <c r="B1010" s="106">
        <f t="shared" si="126"/>
        <v>2269</v>
      </c>
      <c r="C1010" s="107">
        <f t="shared" si="126"/>
        <v>609</v>
      </c>
      <c r="D1010" s="107">
        <f t="shared" si="126"/>
        <v>1667</v>
      </c>
      <c r="E1010" s="55">
        <f t="shared" si="126"/>
        <v>4545</v>
      </c>
      <c r="F1010" s="16">
        <v>40210</v>
      </c>
      <c r="G1010" s="21">
        <f t="shared" si="127"/>
        <v>0.49922992299229924</v>
      </c>
      <c r="H1010" s="21">
        <f t="shared" si="127"/>
        <v>0.13399339933993398</v>
      </c>
      <c r="I1010" s="21">
        <f t="shared" si="127"/>
        <v>0.3667766776677668</v>
      </c>
      <c r="J1010" s="22">
        <f t="shared" si="127"/>
        <v>1</v>
      </c>
    </row>
    <row r="1011" spans="1:10" s="2" customFormat="1" ht="11.25" customHeight="1" hidden="1" outlineLevel="5">
      <c r="A1011" s="12">
        <v>40238</v>
      </c>
      <c r="B1011" s="106">
        <f t="shared" si="126"/>
        <v>3642</v>
      </c>
      <c r="C1011" s="107">
        <f t="shared" si="126"/>
        <v>953</v>
      </c>
      <c r="D1011" s="107">
        <f t="shared" si="126"/>
        <v>2197</v>
      </c>
      <c r="E1011" s="55">
        <f t="shared" si="126"/>
        <v>6792</v>
      </c>
      <c r="F1011" s="16">
        <v>40238</v>
      </c>
      <c r="G1011" s="21">
        <f t="shared" si="127"/>
        <v>0.5362190812720848</v>
      </c>
      <c r="H1011" s="21">
        <f t="shared" si="127"/>
        <v>0.14031213191990577</v>
      </c>
      <c r="I1011" s="21">
        <f t="shared" si="127"/>
        <v>0.32346878680800945</v>
      </c>
      <c r="J1011" s="22">
        <f t="shared" si="127"/>
        <v>1</v>
      </c>
    </row>
    <row r="1012" spans="1:10" s="2" customFormat="1" ht="11.25" customHeight="1" hidden="1" outlineLevel="5">
      <c r="A1012" s="12">
        <v>40269</v>
      </c>
      <c r="B1012" s="106">
        <f t="shared" si="126"/>
        <v>3346</v>
      </c>
      <c r="C1012" s="107">
        <f t="shared" si="126"/>
        <v>591</v>
      </c>
      <c r="D1012" s="107">
        <f t="shared" si="126"/>
        <v>2089</v>
      </c>
      <c r="E1012" s="55">
        <f t="shared" si="126"/>
        <v>6026</v>
      </c>
      <c r="F1012" s="16">
        <v>40269</v>
      </c>
      <c r="G1012" s="21">
        <f t="shared" si="127"/>
        <v>0.5552605376700962</v>
      </c>
      <c r="H1012" s="21">
        <f t="shared" si="127"/>
        <v>0.09807500829737803</v>
      </c>
      <c r="I1012" s="21">
        <f t="shared" si="127"/>
        <v>0.3466644540325257</v>
      </c>
      <c r="J1012" s="22">
        <f t="shared" si="127"/>
        <v>1</v>
      </c>
    </row>
    <row r="1013" spans="1:10" s="2" customFormat="1" ht="11.25" customHeight="1" hidden="1" outlineLevel="5">
      <c r="A1013" s="12">
        <v>40299</v>
      </c>
      <c r="B1013" s="106">
        <f t="shared" si="126"/>
        <v>3511</v>
      </c>
      <c r="C1013" s="107">
        <f t="shared" si="126"/>
        <v>642</v>
      </c>
      <c r="D1013" s="107">
        <f t="shared" si="126"/>
        <v>2088</v>
      </c>
      <c r="E1013" s="55">
        <f t="shared" si="126"/>
        <v>6241</v>
      </c>
      <c r="F1013" s="16">
        <v>40299</v>
      </c>
      <c r="G1013" s="21">
        <f t="shared" si="127"/>
        <v>0.5625701009453613</v>
      </c>
      <c r="H1013" s="21">
        <f t="shared" si="127"/>
        <v>0.10286813010735459</v>
      </c>
      <c r="I1013" s="21">
        <f t="shared" si="127"/>
        <v>0.33456176894728407</v>
      </c>
      <c r="J1013" s="22">
        <f t="shared" si="127"/>
        <v>1</v>
      </c>
    </row>
    <row r="1014" spans="1:10" s="2" customFormat="1" ht="11.25" customHeight="1" hidden="1" outlineLevel="5">
      <c r="A1014" s="12">
        <v>40330</v>
      </c>
      <c r="B1014" s="106">
        <f t="shared" si="126"/>
        <v>4673</v>
      </c>
      <c r="C1014" s="107">
        <f t="shared" si="126"/>
        <v>773</v>
      </c>
      <c r="D1014" s="107">
        <f t="shared" si="126"/>
        <v>2903</v>
      </c>
      <c r="E1014" s="55">
        <f t="shared" si="126"/>
        <v>8349</v>
      </c>
      <c r="F1014" s="16">
        <v>40330</v>
      </c>
      <c r="G1014" s="21">
        <f t="shared" si="127"/>
        <v>0.5597077494310696</v>
      </c>
      <c r="H1014" s="21">
        <f t="shared" si="127"/>
        <v>0.09258593843574081</v>
      </c>
      <c r="I1014" s="21">
        <f t="shared" si="127"/>
        <v>0.3477063121331896</v>
      </c>
      <c r="J1014" s="22">
        <f t="shared" si="127"/>
        <v>1</v>
      </c>
    </row>
    <row r="1015" spans="1:10" s="2" customFormat="1" ht="11.25" customHeight="1" hidden="1" outlineLevel="5">
      <c r="A1015" s="12">
        <v>40360</v>
      </c>
      <c r="B1015" s="106">
        <f t="shared" si="126"/>
        <v>4196</v>
      </c>
      <c r="C1015" s="107">
        <f t="shared" si="126"/>
        <v>728</v>
      </c>
      <c r="D1015" s="107">
        <f t="shared" si="126"/>
        <v>2562</v>
      </c>
      <c r="E1015" s="55">
        <f t="shared" si="126"/>
        <v>7486</v>
      </c>
      <c r="F1015" s="16">
        <v>40360</v>
      </c>
      <c r="G1015" s="21">
        <f t="shared" si="127"/>
        <v>0.5605129575207053</v>
      </c>
      <c r="H1015" s="21">
        <f t="shared" si="127"/>
        <v>0.09724819663371627</v>
      </c>
      <c r="I1015" s="21">
        <f t="shared" si="127"/>
        <v>0.3422388458455784</v>
      </c>
      <c r="J1015" s="22">
        <f t="shared" si="127"/>
        <v>1</v>
      </c>
    </row>
    <row r="1016" spans="1:10" s="2" customFormat="1" ht="11.25" customHeight="1" hidden="1" outlineLevel="5">
      <c r="A1016" s="12">
        <v>40391</v>
      </c>
      <c r="B1016" s="106">
        <f t="shared" si="126"/>
        <v>3994</v>
      </c>
      <c r="C1016" s="107">
        <f t="shared" si="126"/>
        <v>812</v>
      </c>
      <c r="D1016" s="107">
        <f t="shared" si="126"/>
        <v>2398</v>
      </c>
      <c r="E1016" s="55">
        <f t="shared" si="126"/>
        <v>7204</v>
      </c>
      <c r="F1016" s="16">
        <v>40391</v>
      </c>
      <c r="G1016" s="21">
        <f t="shared" si="127"/>
        <v>0.5544142143253747</v>
      </c>
      <c r="H1016" s="21">
        <f t="shared" si="127"/>
        <v>0.11271515824541921</v>
      </c>
      <c r="I1016" s="21">
        <f t="shared" si="127"/>
        <v>0.332870627429206</v>
      </c>
      <c r="J1016" s="22">
        <f t="shared" si="127"/>
        <v>1</v>
      </c>
    </row>
    <row r="1017" spans="1:10" s="2" customFormat="1" ht="11.25" customHeight="1" hidden="1" outlineLevel="5">
      <c r="A1017" s="12">
        <v>40422</v>
      </c>
      <c r="B1017" s="106">
        <f t="shared" si="126"/>
        <v>3797</v>
      </c>
      <c r="C1017" s="107">
        <f t="shared" si="126"/>
        <v>806</v>
      </c>
      <c r="D1017" s="107">
        <f t="shared" si="126"/>
        <v>2503</v>
      </c>
      <c r="E1017" s="55">
        <f t="shared" si="126"/>
        <v>7106</v>
      </c>
      <c r="F1017" s="16">
        <v>40422</v>
      </c>
      <c r="G1017" s="21">
        <f t="shared" si="127"/>
        <v>0.5343371798480158</v>
      </c>
      <c r="H1017" s="21">
        <f t="shared" si="127"/>
        <v>0.11342527441598649</v>
      </c>
      <c r="I1017" s="21">
        <f t="shared" si="127"/>
        <v>0.35223754573599775</v>
      </c>
      <c r="J1017" s="22">
        <f t="shared" si="127"/>
        <v>1</v>
      </c>
    </row>
    <row r="1018" spans="1:10" s="2" customFormat="1" ht="11.25" customHeight="1" hidden="1" outlineLevel="5">
      <c r="A1018" s="12">
        <v>40452</v>
      </c>
      <c r="B1018" s="106">
        <f aca="true" t="shared" si="128" ref="B1018:E1037">B932-B1104</f>
        <v>4023</v>
      </c>
      <c r="C1018" s="107">
        <f t="shared" si="128"/>
        <v>530</v>
      </c>
      <c r="D1018" s="107">
        <f t="shared" si="128"/>
        <v>2233</v>
      </c>
      <c r="E1018" s="55">
        <f t="shared" si="128"/>
        <v>6786</v>
      </c>
      <c r="F1018" s="16">
        <v>40452</v>
      </c>
      <c r="G1018" s="21">
        <f t="shared" si="127"/>
        <v>0.5928381962864722</v>
      </c>
      <c r="H1018" s="21">
        <f t="shared" si="127"/>
        <v>0.0781019746536988</v>
      </c>
      <c r="I1018" s="21">
        <f t="shared" si="127"/>
        <v>0.32905982905982906</v>
      </c>
      <c r="J1018" s="22">
        <f t="shared" si="127"/>
        <v>1</v>
      </c>
    </row>
    <row r="1019" spans="1:10" s="2" customFormat="1" ht="11.25" customHeight="1" hidden="1" outlineLevel="5">
      <c r="A1019" s="12">
        <v>40483</v>
      </c>
      <c r="B1019" s="106">
        <f t="shared" si="128"/>
        <v>2970</v>
      </c>
      <c r="C1019" s="107">
        <f t="shared" si="128"/>
        <v>567</v>
      </c>
      <c r="D1019" s="107">
        <f t="shared" si="128"/>
        <v>1994</v>
      </c>
      <c r="E1019" s="55">
        <f t="shared" si="128"/>
        <v>5531</v>
      </c>
      <c r="F1019" s="16">
        <v>40483</v>
      </c>
      <c r="G1019" s="21">
        <f t="shared" si="127"/>
        <v>0.5369734225275719</v>
      </c>
      <c r="H1019" s="21">
        <f t="shared" si="127"/>
        <v>0.1025131079370819</v>
      </c>
      <c r="I1019" s="21">
        <f t="shared" si="127"/>
        <v>0.36051346953534624</v>
      </c>
      <c r="J1019" s="22">
        <f t="shared" si="127"/>
        <v>1</v>
      </c>
    </row>
    <row r="1020" spans="1:10" s="2" customFormat="1" ht="11.25" customHeight="1" hidden="1" outlineLevel="5">
      <c r="A1020" s="32">
        <v>40513</v>
      </c>
      <c r="B1020" s="113">
        <f t="shared" si="128"/>
        <v>3242</v>
      </c>
      <c r="C1020" s="114">
        <f t="shared" si="128"/>
        <v>593</v>
      </c>
      <c r="D1020" s="114">
        <f t="shared" si="128"/>
        <v>2082</v>
      </c>
      <c r="E1020" s="63">
        <f t="shared" si="128"/>
        <v>5917</v>
      </c>
      <c r="F1020" s="24">
        <v>40513</v>
      </c>
      <c r="G1020" s="30">
        <f t="shared" si="127"/>
        <v>0.5479127936454284</v>
      </c>
      <c r="H1020" s="30">
        <f t="shared" si="127"/>
        <v>0.10021970593206017</v>
      </c>
      <c r="I1020" s="30">
        <f t="shared" si="127"/>
        <v>0.3518675004225114</v>
      </c>
      <c r="J1020" s="31">
        <f t="shared" si="127"/>
        <v>1</v>
      </c>
    </row>
    <row r="1021" spans="1:10" s="2" customFormat="1" ht="11.25" customHeight="1" hidden="1" outlineLevel="4" collapsed="1">
      <c r="A1021" s="12">
        <v>40544</v>
      </c>
      <c r="B1021" s="106">
        <f t="shared" si="128"/>
        <v>3870</v>
      </c>
      <c r="C1021" s="107">
        <f t="shared" si="128"/>
        <v>63</v>
      </c>
      <c r="D1021" s="107">
        <f t="shared" si="128"/>
        <v>2453</v>
      </c>
      <c r="E1021" s="55">
        <f t="shared" si="128"/>
        <v>6386</v>
      </c>
      <c r="F1021" s="16">
        <v>40544</v>
      </c>
      <c r="G1021" s="21">
        <f t="shared" si="127"/>
        <v>0.6060131537738803</v>
      </c>
      <c r="H1021" s="21">
        <f t="shared" si="127"/>
        <v>0.00986533041027247</v>
      </c>
      <c r="I1021" s="21">
        <f t="shared" si="127"/>
        <v>0.3841215158158472</v>
      </c>
      <c r="J1021" s="22">
        <f t="shared" si="127"/>
        <v>1</v>
      </c>
    </row>
    <row r="1022" spans="1:10" s="2" customFormat="1" ht="11.25" customHeight="1" hidden="1" outlineLevel="5">
      <c r="A1022" s="12">
        <v>40575</v>
      </c>
      <c r="B1022" s="106">
        <f t="shared" si="128"/>
        <v>2877</v>
      </c>
      <c r="C1022" s="107">
        <f t="shared" si="128"/>
        <v>636</v>
      </c>
      <c r="D1022" s="108">
        <f t="shared" si="128"/>
        <v>1653</v>
      </c>
      <c r="E1022" s="55">
        <f t="shared" si="128"/>
        <v>5166</v>
      </c>
      <c r="F1022" s="16">
        <v>40575</v>
      </c>
      <c r="G1022" s="20">
        <f t="shared" si="127"/>
        <v>0.556910569105691</v>
      </c>
      <c r="H1022" s="21">
        <f t="shared" si="127"/>
        <v>0.12311265969802555</v>
      </c>
      <c r="I1022" s="21">
        <f t="shared" si="127"/>
        <v>0.31997677119628337</v>
      </c>
      <c r="J1022" s="22">
        <f t="shared" si="127"/>
        <v>1</v>
      </c>
    </row>
    <row r="1023" spans="1:10" s="2" customFormat="1" ht="11.25" customHeight="1" hidden="1" outlineLevel="5">
      <c r="A1023" s="12">
        <v>40603</v>
      </c>
      <c r="B1023" s="106">
        <f t="shared" si="128"/>
        <v>4491</v>
      </c>
      <c r="C1023" s="107">
        <f t="shared" si="128"/>
        <v>851</v>
      </c>
      <c r="D1023" s="108">
        <f t="shared" si="128"/>
        <v>2884</v>
      </c>
      <c r="E1023" s="55">
        <f t="shared" si="128"/>
        <v>8226</v>
      </c>
      <c r="F1023" s="16">
        <v>40603</v>
      </c>
      <c r="G1023" s="20">
        <f t="shared" si="127"/>
        <v>0.5459518599562363</v>
      </c>
      <c r="H1023" s="21">
        <f t="shared" si="127"/>
        <v>0.10345246778507172</v>
      </c>
      <c r="I1023" s="21">
        <f t="shared" si="127"/>
        <v>0.3505956722586919</v>
      </c>
      <c r="J1023" s="22">
        <f t="shared" si="127"/>
        <v>1</v>
      </c>
    </row>
    <row r="1024" spans="1:10" s="2" customFormat="1" ht="11.25" customHeight="1" hidden="1" outlineLevel="5">
      <c r="A1024" s="12">
        <v>40634</v>
      </c>
      <c r="B1024" s="34">
        <f t="shared" si="128"/>
        <v>3829</v>
      </c>
      <c r="C1024" s="43">
        <f t="shared" si="128"/>
        <v>689</v>
      </c>
      <c r="D1024" s="83">
        <f t="shared" si="128"/>
        <v>2251</v>
      </c>
      <c r="E1024" s="15">
        <f t="shared" si="128"/>
        <v>6769</v>
      </c>
      <c r="F1024" s="16">
        <v>40634</v>
      </c>
      <c r="G1024" s="20">
        <f t="shared" si="127"/>
        <v>0.5656670113753878</v>
      </c>
      <c r="H1024" s="21">
        <f t="shared" si="127"/>
        <v>0.10178756093957748</v>
      </c>
      <c r="I1024" s="21">
        <f t="shared" si="127"/>
        <v>0.3325454276850347</v>
      </c>
      <c r="J1024" s="22">
        <f t="shared" si="127"/>
        <v>1</v>
      </c>
    </row>
    <row r="1025" spans="1:10" s="2" customFormat="1" ht="11.25" customHeight="1" hidden="1" outlineLevel="5">
      <c r="A1025" s="12">
        <v>40664</v>
      </c>
      <c r="B1025" s="34">
        <f t="shared" si="128"/>
        <v>4132</v>
      </c>
      <c r="C1025" s="43">
        <f t="shared" si="128"/>
        <v>851</v>
      </c>
      <c r="D1025" s="83">
        <f t="shared" si="128"/>
        <v>2501</v>
      </c>
      <c r="E1025" s="15">
        <f t="shared" si="128"/>
        <v>7484</v>
      </c>
      <c r="F1025" s="16">
        <v>40664</v>
      </c>
      <c r="G1025" s="20">
        <f t="shared" si="127"/>
        <v>0.5521111704970604</v>
      </c>
      <c r="H1025" s="21">
        <f t="shared" si="127"/>
        <v>0.11370924639230358</v>
      </c>
      <c r="I1025" s="21">
        <f t="shared" si="127"/>
        <v>0.334179583110636</v>
      </c>
      <c r="J1025" s="22">
        <f t="shared" si="127"/>
        <v>1</v>
      </c>
    </row>
    <row r="1026" spans="1:10" s="2" customFormat="1" ht="11.25" customHeight="1" hidden="1" outlineLevel="5">
      <c r="A1026" s="12">
        <v>40695</v>
      </c>
      <c r="B1026" s="34">
        <f t="shared" si="128"/>
        <v>4929</v>
      </c>
      <c r="C1026" s="43">
        <f t="shared" si="128"/>
        <v>1055</v>
      </c>
      <c r="D1026" s="83">
        <f t="shared" si="128"/>
        <v>3269</v>
      </c>
      <c r="E1026" s="15">
        <f t="shared" si="128"/>
        <v>9253</v>
      </c>
      <c r="F1026" s="16">
        <v>40695</v>
      </c>
      <c r="G1026" s="20">
        <f t="shared" si="127"/>
        <v>0.532692099859505</v>
      </c>
      <c r="H1026" s="21">
        <f t="shared" si="127"/>
        <v>0.11401707554306711</v>
      </c>
      <c r="I1026" s="21">
        <f t="shared" si="127"/>
        <v>0.3532908245974279</v>
      </c>
      <c r="J1026" s="22">
        <f t="shared" si="127"/>
        <v>1</v>
      </c>
    </row>
    <row r="1027" spans="1:10" s="2" customFormat="1" ht="11.25" customHeight="1" hidden="1" outlineLevel="5">
      <c r="A1027" s="12">
        <v>40725</v>
      </c>
      <c r="B1027" s="34">
        <f t="shared" si="128"/>
        <v>3685</v>
      </c>
      <c r="C1027" s="43">
        <f t="shared" si="128"/>
        <v>794</v>
      </c>
      <c r="D1027" s="83">
        <f t="shared" si="128"/>
        <v>2479</v>
      </c>
      <c r="E1027" s="15">
        <f t="shared" si="128"/>
        <v>6958</v>
      </c>
      <c r="F1027" s="16">
        <v>40725</v>
      </c>
      <c r="G1027" s="20">
        <f aca="true" t="shared" si="129" ref="G1027:J1049">B1027/$E1027</f>
        <v>0.5296062086806553</v>
      </c>
      <c r="H1027" s="21">
        <f t="shared" si="129"/>
        <v>0.11411325093417649</v>
      </c>
      <c r="I1027" s="21">
        <f t="shared" si="129"/>
        <v>0.35628054038516815</v>
      </c>
      <c r="J1027" s="22">
        <f t="shared" si="129"/>
        <v>1</v>
      </c>
    </row>
    <row r="1028" spans="1:10" s="2" customFormat="1" ht="11.25" customHeight="1" hidden="1" outlineLevel="5">
      <c r="A1028" s="12">
        <v>40756</v>
      </c>
      <c r="B1028" s="34">
        <f t="shared" si="128"/>
        <v>4292</v>
      </c>
      <c r="C1028" s="43">
        <f t="shared" si="128"/>
        <v>946</v>
      </c>
      <c r="D1028" s="83">
        <f t="shared" si="128"/>
        <v>2886</v>
      </c>
      <c r="E1028" s="15">
        <f t="shared" si="128"/>
        <v>8124</v>
      </c>
      <c r="F1028" s="16">
        <v>40756</v>
      </c>
      <c r="G1028" s="20">
        <f t="shared" si="129"/>
        <v>0.5283111767602167</v>
      </c>
      <c r="H1028" s="21">
        <f t="shared" si="129"/>
        <v>0.11644510093549976</v>
      </c>
      <c r="I1028" s="21">
        <f t="shared" si="129"/>
        <v>0.3552437223042836</v>
      </c>
      <c r="J1028" s="22">
        <f t="shared" si="129"/>
        <v>1</v>
      </c>
    </row>
    <row r="1029" spans="1:10" s="2" customFormat="1" ht="11.25" customHeight="1" hidden="1" outlineLevel="5">
      <c r="A1029" s="12">
        <v>40787</v>
      </c>
      <c r="B1029" s="34">
        <f t="shared" si="128"/>
        <v>3499</v>
      </c>
      <c r="C1029" s="43">
        <f t="shared" si="128"/>
        <v>909</v>
      </c>
      <c r="D1029" s="83">
        <f t="shared" si="128"/>
        <v>2608</v>
      </c>
      <c r="E1029" s="15">
        <f t="shared" si="128"/>
        <v>7016</v>
      </c>
      <c r="F1029" s="16">
        <v>40787</v>
      </c>
      <c r="G1029" s="20">
        <f t="shared" si="129"/>
        <v>0.49871721778791334</v>
      </c>
      <c r="H1029" s="21">
        <f t="shared" si="129"/>
        <v>0.12956100342075255</v>
      </c>
      <c r="I1029" s="21">
        <f t="shared" si="129"/>
        <v>0.3717217787913341</v>
      </c>
      <c r="J1029" s="22">
        <f t="shared" si="129"/>
        <v>1</v>
      </c>
    </row>
    <row r="1030" spans="1:10" s="2" customFormat="1" ht="11.25" customHeight="1" hidden="1" outlineLevel="5">
      <c r="A1030" s="12">
        <v>40817</v>
      </c>
      <c r="B1030" s="34">
        <f t="shared" si="128"/>
        <v>3518</v>
      </c>
      <c r="C1030" s="43">
        <f t="shared" si="128"/>
        <v>609</v>
      </c>
      <c r="D1030" s="83">
        <f t="shared" si="128"/>
        <v>2163</v>
      </c>
      <c r="E1030" s="15">
        <f t="shared" si="128"/>
        <v>6290</v>
      </c>
      <c r="F1030" s="16">
        <v>40817</v>
      </c>
      <c r="G1030" s="20">
        <f t="shared" si="129"/>
        <v>0.5593004769475358</v>
      </c>
      <c r="H1030" s="21">
        <f t="shared" si="129"/>
        <v>0.09682034976152623</v>
      </c>
      <c r="I1030" s="21">
        <f t="shared" si="129"/>
        <v>0.343879173290938</v>
      </c>
      <c r="J1030" s="22">
        <f t="shared" si="129"/>
        <v>1</v>
      </c>
    </row>
    <row r="1031" spans="1:10" s="2" customFormat="1" ht="11.25" customHeight="1" hidden="1" outlineLevel="5">
      <c r="A1031" s="12">
        <v>40848</v>
      </c>
      <c r="B1031" s="34">
        <f t="shared" si="128"/>
        <v>3635</v>
      </c>
      <c r="C1031" s="43">
        <f t="shared" si="128"/>
        <v>664</v>
      </c>
      <c r="D1031" s="83">
        <f t="shared" si="128"/>
        <v>2162</v>
      </c>
      <c r="E1031" s="15">
        <f t="shared" si="128"/>
        <v>6461</v>
      </c>
      <c r="F1031" s="16">
        <v>40848</v>
      </c>
      <c r="G1031" s="20">
        <f t="shared" si="129"/>
        <v>0.5626064076768302</v>
      </c>
      <c r="H1031" s="21">
        <f t="shared" si="129"/>
        <v>0.10277046896765206</v>
      </c>
      <c r="I1031" s="21">
        <f t="shared" si="129"/>
        <v>0.33462312335551775</v>
      </c>
      <c r="J1031" s="22">
        <f t="shared" si="129"/>
        <v>1</v>
      </c>
    </row>
    <row r="1032" spans="1:10" s="2" customFormat="1" ht="11.25" customHeight="1" hidden="1" outlineLevel="5">
      <c r="A1032" s="32">
        <v>40878</v>
      </c>
      <c r="B1032" s="33">
        <f t="shared" si="128"/>
        <v>3470</v>
      </c>
      <c r="C1032" s="45">
        <f t="shared" si="128"/>
        <v>592</v>
      </c>
      <c r="D1032" s="100">
        <f t="shared" si="128"/>
        <v>1974</v>
      </c>
      <c r="E1032" s="28">
        <f t="shared" si="128"/>
        <v>6036</v>
      </c>
      <c r="F1032" s="24">
        <v>40878</v>
      </c>
      <c r="G1032" s="29">
        <f t="shared" si="129"/>
        <v>0.574884029158383</v>
      </c>
      <c r="H1032" s="30">
        <f t="shared" si="129"/>
        <v>0.09807819748177601</v>
      </c>
      <c r="I1032" s="30">
        <f t="shared" si="129"/>
        <v>0.32703777335984097</v>
      </c>
      <c r="J1032" s="31">
        <f t="shared" si="129"/>
        <v>1</v>
      </c>
    </row>
    <row r="1033" spans="1:10" s="2" customFormat="1" ht="11.25" customHeight="1" hidden="1" outlineLevel="4" collapsed="1">
      <c r="A1033" s="12">
        <v>40909</v>
      </c>
      <c r="B1033" s="34">
        <f t="shared" si="128"/>
        <v>3578</v>
      </c>
      <c r="C1033" s="43">
        <f t="shared" si="128"/>
        <v>743</v>
      </c>
      <c r="D1033" s="83">
        <f t="shared" si="128"/>
        <v>2155</v>
      </c>
      <c r="E1033" s="15">
        <f t="shared" si="128"/>
        <v>6476</v>
      </c>
      <c r="F1033" s="16">
        <v>40909</v>
      </c>
      <c r="G1033" s="20">
        <f t="shared" si="129"/>
        <v>0.5525015441630636</v>
      </c>
      <c r="H1033" s="21">
        <f t="shared" si="129"/>
        <v>0.1147313156269302</v>
      </c>
      <c r="I1033" s="21">
        <f t="shared" si="129"/>
        <v>0.3327671402100062</v>
      </c>
      <c r="J1033" s="22">
        <f t="shared" si="129"/>
        <v>1</v>
      </c>
    </row>
    <row r="1034" spans="1:10" s="2" customFormat="1" ht="11.25" customHeight="1" hidden="1" outlineLevel="5">
      <c r="A1034" s="12">
        <v>40940</v>
      </c>
      <c r="B1034" s="34">
        <f t="shared" si="128"/>
        <v>3636</v>
      </c>
      <c r="C1034" s="43">
        <f t="shared" si="128"/>
        <v>739</v>
      </c>
      <c r="D1034" s="83">
        <f t="shared" si="128"/>
        <v>2214</v>
      </c>
      <c r="E1034" s="15">
        <f t="shared" si="128"/>
        <v>6589</v>
      </c>
      <c r="F1034" s="16">
        <v>40940</v>
      </c>
      <c r="G1034" s="20">
        <f t="shared" si="129"/>
        <v>0.551828805585066</v>
      </c>
      <c r="H1034" s="21">
        <f t="shared" si="129"/>
        <v>0.1121566246774928</v>
      </c>
      <c r="I1034" s="21">
        <f t="shared" si="129"/>
        <v>0.3360145697374412</v>
      </c>
      <c r="J1034" s="22">
        <f t="shared" si="129"/>
        <v>1</v>
      </c>
    </row>
    <row r="1035" spans="1:10" s="2" customFormat="1" ht="11.25" customHeight="1" hidden="1" outlineLevel="5">
      <c r="A1035" s="12">
        <v>40969</v>
      </c>
      <c r="B1035" s="34">
        <f t="shared" si="128"/>
        <v>4337</v>
      </c>
      <c r="C1035" s="43">
        <f t="shared" si="128"/>
        <v>908</v>
      </c>
      <c r="D1035" s="83">
        <f t="shared" si="128"/>
        <v>2771</v>
      </c>
      <c r="E1035" s="15">
        <f t="shared" si="128"/>
        <v>8016</v>
      </c>
      <c r="F1035" s="16">
        <v>40969</v>
      </c>
      <c r="G1035" s="20">
        <f t="shared" si="129"/>
        <v>0.5410429141716567</v>
      </c>
      <c r="H1035" s="21">
        <f t="shared" si="129"/>
        <v>0.11327345309381237</v>
      </c>
      <c r="I1035" s="21">
        <f t="shared" si="129"/>
        <v>0.34568363273453095</v>
      </c>
      <c r="J1035" s="22">
        <f t="shared" si="129"/>
        <v>1</v>
      </c>
    </row>
    <row r="1036" spans="1:10" s="2" customFormat="1" ht="11.25" customHeight="1" hidden="1" outlineLevel="5">
      <c r="A1036" s="12">
        <v>41000</v>
      </c>
      <c r="B1036" s="34">
        <f t="shared" si="128"/>
        <v>3710</v>
      </c>
      <c r="C1036" s="43">
        <f t="shared" si="128"/>
        <v>730</v>
      </c>
      <c r="D1036" s="83">
        <f t="shared" si="128"/>
        <v>2314</v>
      </c>
      <c r="E1036" s="15">
        <f t="shared" si="128"/>
        <v>6754</v>
      </c>
      <c r="F1036" s="16">
        <v>41000</v>
      </c>
      <c r="G1036" s="20">
        <f t="shared" si="129"/>
        <v>0.5493041160793604</v>
      </c>
      <c r="H1036" s="21">
        <f t="shared" si="129"/>
        <v>0.10808409831211134</v>
      </c>
      <c r="I1036" s="21">
        <f t="shared" si="129"/>
        <v>0.3426117856085283</v>
      </c>
      <c r="J1036" s="22">
        <f t="shared" si="129"/>
        <v>1</v>
      </c>
    </row>
    <row r="1037" spans="1:10" s="2" customFormat="1" ht="11.25" customHeight="1" hidden="1" outlineLevel="5">
      <c r="A1037" s="12">
        <v>41030</v>
      </c>
      <c r="B1037" s="34">
        <f t="shared" si="128"/>
        <v>5390</v>
      </c>
      <c r="C1037" s="43">
        <f t="shared" si="128"/>
        <v>1060</v>
      </c>
      <c r="D1037" s="83">
        <f t="shared" si="128"/>
        <v>3451</v>
      </c>
      <c r="E1037" s="15">
        <f t="shared" si="128"/>
        <v>9901</v>
      </c>
      <c r="F1037" s="16">
        <v>41030</v>
      </c>
      <c r="G1037" s="20">
        <f t="shared" si="129"/>
        <v>0.5443894556105444</v>
      </c>
      <c r="H1037" s="21">
        <f t="shared" si="129"/>
        <v>0.10705989294010707</v>
      </c>
      <c r="I1037" s="21">
        <f t="shared" si="129"/>
        <v>0.34855065144934855</v>
      </c>
      <c r="J1037" s="22">
        <f t="shared" si="129"/>
        <v>1</v>
      </c>
    </row>
    <row r="1038" spans="1:10" s="2" customFormat="1" ht="11.25" customHeight="1" hidden="1" outlineLevel="5">
      <c r="A1038" s="12">
        <v>41061</v>
      </c>
      <c r="B1038" s="34">
        <f aca="true" t="shared" si="130" ref="B1038:E1057">B952-B1124</f>
        <v>4220</v>
      </c>
      <c r="C1038" s="43">
        <f t="shared" si="130"/>
        <v>945</v>
      </c>
      <c r="D1038" s="83">
        <f t="shared" si="130"/>
        <v>2693</v>
      </c>
      <c r="E1038" s="15">
        <f t="shared" si="130"/>
        <v>7858</v>
      </c>
      <c r="F1038" s="16">
        <v>41061</v>
      </c>
      <c r="G1038" s="20">
        <f t="shared" si="129"/>
        <v>0.5370323237465003</v>
      </c>
      <c r="H1038" s="21">
        <f t="shared" si="129"/>
        <v>0.12025960804275897</v>
      </c>
      <c r="I1038" s="21">
        <f t="shared" si="129"/>
        <v>0.3427080682107406</v>
      </c>
      <c r="J1038" s="22">
        <f t="shared" si="129"/>
        <v>1</v>
      </c>
    </row>
    <row r="1039" spans="1:10" s="2" customFormat="1" ht="11.25" customHeight="1" hidden="1" outlineLevel="5">
      <c r="A1039" s="12">
        <v>41091</v>
      </c>
      <c r="B1039" s="34">
        <f t="shared" si="130"/>
        <v>3456</v>
      </c>
      <c r="C1039" s="43">
        <f t="shared" si="130"/>
        <v>653</v>
      </c>
      <c r="D1039" s="83">
        <f t="shared" si="130"/>
        <v>2255</v>
      </c>
      <c r="E1039" s="15">
        <f t="shared" si="130"/>
        <v>6364</v>
      </c>
      <c r="F1039" s="16">
        <v>41091</v>
      </c>
      <c r="G1039" s="20">
        <f t="shared" si="129"/>
        <v>0.5430546825895664</v>
      </c>
      <c r="H1039" s="21">
        <f t="shared" si="129"/>
        <v>0.10260842237586423</v>
      </c>
      <c r="I1039" s="21">
        <f t="shared" si="129"/>
        <v>0.35433689503456944</v>
      </c>
      <c r="J1039" s="22">
        <f t="shared" si="129"/>
        <v>1</v>
      </c>
    </row>
    <row r="1040" spans="1:10" s="2" customFormat="1" ht="11.25" customHeight="1" hidden="1" outlineLevel="5">
      <c r="A1040" s="12">
        <v>41122</v>
      </c>
      <c r="B1040" s="34">
        <f t="shared" si="130"/>
        <v>2601</v>
      </c>
      <c r="C1040" s="43">
        <f t="shared" si="130"/>
        <v>996</v>
      </c>
      <c r="D1040" s="83">
        <f t="shared" si="130"/>
        <v>2450</v>
      </c>
      <c r="E1040" s="15">
        <f t="shared" si="130"/>
        <v>6047</v>
      </c>
      <c r="F1040" s="16">
        <v>41122</v>
      </c>
      <c r="G1040" s="20">
        <f t="shared" si="129"/>
        <v>0.4301306432941955</v>
      </c>
      <c r="H1040" s="21">
        <f t="shared" si="129"/>
        <v>0.16470977344137588</v>
      </c>
      <c r="I1040" s="21">
        <f t="shared" si="129"/>
        <v>0.40515958326442864</v>
      </c>
      <c r="J1040" s="22">
        <f t="shared" si="129"/>
        <v>1</v>
      </c>
    </row>
    <row r="1041" spans="1:10" s="2" customFormat="1" ht="11.25" customHeight="1" hidden="1" outlineLevel="5">
      <c r="A1041" s="12">
        <v>41153</v>
      </c>
      <c r="B1041" s="34">
        <f t="shared" si="130"/>
        <v>4108</v>
      </c>
      <c r="C1041" s="43">
        <f t="shared" si="130"/>
        <v>906</v>
      </c>
      <c r="D1041" s="83">
        <f t="shared" si="130"/>
        <v>2551</v>
      </c>
      <c r="E1041" s="15">
        <f t="shared" si="130"/>
        <v>7565</v>
      </c>
      <c r="F1041" s="16">
        <v>41153</v>
      </c>
      <c r="G1041" s="20">
        <f t="shared" si="129"/>
        <v>0.5430270984798414</v>
      </c>
      <c r="H1041" s="21">
        <f t="shared" si="129"/>
        <v>0.11976206212822207</v>
      </c>
      <c r="I1041" s="21">
        <f t="shared" si="129"/>
        <v>0.3372108393919365</v>
      </c>
      <c r="J1041" s="22">
        <f t="shared" si="129"/>
        <v>1</v>
      </c>
    </row>
    <row r="1042" spans="1:10" s="2" customFormat="1" ht="11.25" customHeight="1" hidden="1" outlineLevel="5">
      <c r="A1042" s="12">
        <v>41183</v>
      </c>
      <c r="B1042" s="34">
        <f t="shared" si="130"/>
        <v>3121</v>
      </c>
      <c r="C1042" s="43">
        <f t="shared" si="130"/>
        <v>649</v>
      </c>
      <c r="D1042" s="83">
        <f t="shared" si="130"/>
        <v>2196</v>
      </c>
      <c r="E1042" s="15">
        <f t="shared" si="130"/>
        <v>5966</v>
      </c>
      <c r="F1042" s="16">
        <v>41183</v>
      </c>
      <c r="G1042" s="20">
        <f t="shared" si="129"/>
        <v>0.523131076097888</v>
      </c>
      <c r="H1042" s="21">
        <f t="shared" si="129"/>
        <v>0.10878310425745893</v>
      </c>
      <c r="I1042" s="21">
        <f t="shared" si="129"/>
        <v>0.36808581964465303</v>
      </c>
      <c r="J1042" s="22">
        <f t="shared" si="129"/>
        <v>1</v>
      </c>
    </row>
    <row r="1043" spans="1:10" s="2" customFormat="1" ht="11.25" customHeight="1" hidden="1" outlineLevel="5">
      <c r="A1043" s="12">
        <v>41214</v>
      </c>
      <c r="B1043" s="34">
        <f t="shared" si="130"/>
        <v>3537</v>
      </c>
      <c r="C1043" s="43">
        <f t="shared" si="130"/>
        <v>787</v>
      </c>
      <c r="D1043" s="83">
        <f t="shared" si="130"/>
        <v>2472</v>
      </c>
      <c r="E1043" s="15">
        <f t="shared" si="130"/>
        <v>6796</v>
      </c>
      <c r="F1043" s="16">
        <v>41214</v>
      </c>
      <c r="G1043" s="20">
        <f t="shared" si="129"/>
        <v>0.5204532077692761</v>
      </c>
      <c r="H1043" s="21">
        <f t="shared" si="129"/>
        <v>0.11580341377280753</v>
      </c>
      <c r="I1043" s="21">
        <f t="shared" si="129"/>
        <v>0.36374337845791643</v>
      </c>
      <c r="J1043" s="22">
        <f t="shared" si="129"/>
        <v>1</v>
      </c>
    </row>
    <row r="1044" spans="1:10" s="2" customFormat="1" ht="11.25" customHeight="1" hidden="1" outlineLevel="5">
      <c r="A1044" s="32">
        <v>41244</v>
      </c>
      <c r="B1044" s="33">
        <f t="shared" si="130"/>
        <v>2990</v>
      </c>
      <c r="C1044" s="45">
        <f t="shared" si="130"/>
        <v>777</v>
      </c>
      <c r="D1044" s="100">
        <f t="shared" si="130"/>
        <v>2188</v>
      </c>
      <c r="E1044" s="28">
        <f t="shared" si="130"/>
        <v>5955</v>
      </c>
      <c r="F1044" s="24">
        <v>41244</v>
      </c>
      <c r="G1044" s="29">
        <f t="shared" si="129"/>
        <v>0.5020990764063812</v>
      </c>
      <c r="H1044" s="30">
        <f t="shared" si="129"/>
        <v>0.1304785894206549</v>
      </c>
      <c r="I1044" s="30">
        <f t="shared" si="129"/>
        <v>0.3674223341729639</v>
      </c>
      <c r="J1044" s="31">
        <f t="shared" si="129"/>
        <v>1</v>
      </c>
    </row>
    <row r="1045" spans="1:10" s="2" customFormat="1" ht="11.25" customHeight="1" hidden="1" outlineLevel="4" collapsed="1">
      <c r="A1045" s="12">
        <v>41275</v>
      </c>
      <c r="B1045" s="34">
        <f t="shared" si="130"/>
        <v>3906</v>
      </c>
      <c r="C1045" s="43">
        <f t="shared" si="130"/>
        <v>813</v>
      </c>
      <c r="D1045" s="83">
        <f t="shared" si="130"/>
        <v>2545</v>
      </c>
      <c r="E1045" s="15">
        <f t="shared" si="130"/>
        <v>7264</v>
      </c>
      <c r="F1045" s="16">
        <v>41275</v>
      </c>
      <c r="G1045" s="20">
        <f t="shared" si="129"/>
        <v>0.5377202643171806</v>
      </c>
      <c r="H1045" s="21">
        <f t="shared" si="129"/>
        <v>0.11192180616740088</v>
      </c>
      <c r="I1045" s="21">
        <f t="shared" si="129"/>
        <v>0.3503579295154185</v>
      </c>
      <c r="J1045" s="22">
        <f t="shared" si="129"/>
        <v>1</v>
      </c>
    </row>
    <row r="1046" spans="1:10" s="2" customFormat="1" ht="11.25" customHeight="1" hidden="1" outlineLevel="5">
      <c r="A1046" s="12">
        <v>41306</v>
      </c>
      <c r="B1046" s="34">
        <f t="shared" si="130"/>
        <v>3845</v>
      </c>
      <c r="C1046" s="43">
        <f t="shared" si="130"/>
        <v>866</v>
      </c>
      <c r="D1046" s="83">
        <f t="shared" si="130"/>
        <v>2248</v>
      </c>
      <c r="E1046" s="15">
        <f t="shared" si="130"/>
        <v>6959</v>
      </c>
      <c r="F1046" s="16">
        <v>41306</v>
      </c>
      <c r="G1046" s="20">
        <f t="shared" si="129"/>
        <v>0.5525219140681132</v>
      </c>
      <c r="H1046" s="21">
        <f t="shared" si="129"/>
        <v>0.12444316712171288</v>
      </c>
      <c r="I1046" s="21">
        <f t="shared" si="129"/>
        <v>0.3230349188101739</v>
      </c>
      <c r="J1046" s="22">
        <f t="shared" si="129"/>
        <v>1</v>
      </c>
    </row>
    <row r="1047" spans="1:10" s="2" customFormat="1" ht="11.25" customHeight="1" hidden="1" outlineLevel="5">
      <c r="A1047" s="12">
        <v>41334</v>
      </c>
      <c r="B1047" s="34">
        <f t="shared" si="130"/>
        <v>4641</v>
      </c>
      <c r="C1047" s="43">
        <f t="shared" si="130"/>
        <v>964</v>
      </c>
      <c r="D1047" s="83">
        <f t="shared" si="130"/>
        <v>2582</v>
      </c>
      <c r="E1047" s="15">
        <f t="shared" si="130"/>
        <v>8187</v>
      </c>
      <c r="F1047" s="16">
        <v>41334</v>
      </c>
      <c r="G1047" s="20">
        <f t="shared" si="129"/>
        <v>0.5668743129351411</v>
      </c>
      <c r="H1047" s="21">
        <f t="shared" si="129"/>
        <v>0.11774764871137168</v>
      </c>
      <c r="I1047" s="21">
        <f t="shared" si="129"/>
        <v>0.3153780383534872</v>
      </c>
      <c r="J1047" s="22">
        <f t="shared" si="129"/>
        <v>1</v>
      </c>
    </row>
    <row r="1048" spans="1:10" s="2" customFormat="1" ht="11.25" customHeight="1" hidden="1" outlineLevel="5">
      <c r="A1048" s="12">
        <v>41365</v>
      </c>
      <c r="B1048" s="34">
        <f t="shared" si="130"/>
        <v>3193</v>
      </c>
      <c r="C1048" s="43">
        <f t="shared" si="130"/>
        <v>872</v>
      </c>
      <c r="D1048" s="83">
        <f t="shared" si="130"/>
        <v>2286</v>
      </c>
      <c r="E1048" s="15">
        <f t="shared" si="130"/>
        <v>6351</v>
      </c>
      <c r="F1048" s="16">
        <v>41365</v>
      </c>
      <c r="G1048" s="20">
        <f t="shared" si="129"/>
        <v>0.5027554715792788</v>
      </c>
      <c r="H1048" s="21">
        <f t="shared" si="129"/>
        <v>0.13730121240749488</v>
      </c>
      <c r="I1048" s="21">
        <f t="shared" si="129"/>
        <v>0.35994331601322627</v>
      </c>
      <c r="J1048" s="22">
        <f t="shared" si="129"/>
        <v>1</v>
      </c>
    </row>
    <row r="1049" spans="1:10" s="2" customFormat="1" ht="11.25" customHeight="1" hidden="1" outlineLevel="5">
      <c r="A1049" s="12">
        <v>41395</v>
      </c>
      <c r="B1049" s="34">
        <f t="shared" si="130"/>
        <v>3888</v>
      </c>
      <c r="C1049" s="43">
        <f t="shared" si="130"/>
        <v>934</v>
      </c>
      <c r="D1049" s="83">
        <f t="shared" si="130"/>
        <v>2452</v>
      </c>
      <c r="E1049" s="15">
        <f t="shared" si="130"/>
        <v>7274</v>
      </c>
      <c r="F1049" s="16">
        <v>41395</v>
      </c>
      <c r="G1049" s="20">
        <f t="shared" si="129"/>
        <v>0.5345064613692604</v>
      </c>
      <c r="H1049" s="21">
        <f t="shared" si="129"/>
        <v>0.12840252955732748</v>
      </c>
      <c r="I1049" s="21">
        <f t="shared" si="129"/>
        <v>0.33709100907341216</v>
      </c>
      <c r="J1049" s="22">
        <f t="shared" si="129"/>
        <v>1</v>
      </c>
    </row>
    <row r="1050" spans="1:10" s="2" customFormat="1" ht="11.25" customHeight="1" hidden="1" outlineLevel="5">
      <c r="A1050" s="12">
        <v>41426</v>
      </c>
      <c r="B1050" s="34">
        <f t="shared" si="130"/>
        <v>5185</v>
      </c>
      <c r="C1050" s="43">
        <f t="shared" si="130"/>
        <v>1243</v>
      </c>
      <c r="D1050" s="83">
        <f t="shared" si="130"/>
        <v>3150</v>
      </c>
      <c r="E1050" s="15">
        <f t="shared" si="130"/>
        <v>9578</v>
      </c>
      <c r="F1050" s="16">
        <v>41426</v>
      </c>
      <c r="G1050" s="20">
        <f aca="true" t="shared" si="131" ref="G1050:J1064">B1050/$E1050</f>
        <v>0.5413447483817081</v>
      </c>
      <c r="H1050" s="21">
        <f t="shared" si="131"/>
        <v>0.12977657130925035</v>
      </c>
      <c r="I1050" s="21">
        <f t="shared" si="131"/>
        <v>0.32887868030904155</v>
      </c>
      <c r="J1050" s="22">
        <f t="shared" si="131"/>
        <v>1</v>
      </c>
    </row>
    <row r="1051" spans="1:10" s="2" customFormat="1" ht="11.25" customHeight="1" hidden="1" outlineLevel="5">
      <c r="A1051" s="12">
        <v>41456</v>
      </c>
      <c r="B1051" s="34">
        <f t="shared" si="130"/>
        <v>4888</v>
      </c>
      <c r="C1051" s="43">
        <f t="shared" si="130"/>
        <v>981</v>
      </c>
      <c r="D1051" s="83">
        <f t="shared" si="130"/>
        <v>2721</v>
      </c>
      <c r="E1051" s="15">
        <f t="shared" si="130"/>
        <v>8590</v>
      </c>
      <c r="F1051" s="16">
        <v>41456</v>
      </c>
      <c r="G1051" s="20">
        <f t="shared" si="131"/>
        <v>0.5690337601862631</v>
      </c>
      <c r="H1051" s="21">
        <f t="shared" si="131"/>
        <v>0.11420256111757858</v>
      </c>
      <c r="I1051" s="21">
        <f t="shared" si="131"/>
        <v>0.31676367869615835</v>
      </c>
      <c r="J1051" s="22">
        <f t="shared" si="131"/>
        <v>1</v>
      </c>
    </row>
    <row r="1052" spans="1:10" s="2" customFormat="1" ht="11.25" customHeight="1" hidden="1" outlineLevel="5">
      <c r="A1052" s="12">
        <v>41487</v>
      </c>
      <c r="B1052" s="34">
        <f t="shared" si="130"/>
        <v>5396</v>
      </c>
      <c r="C1052" s="43">
        <f t="shared" si="130"/>
        <v>1097</v>
      </c>
      <c r="D1052" s="83">
        <f t="shared" si="130"/>
        <v>2999</v>
      </c>
      <c r="E1052" s="15">
        <f t="shared" si="130"/>
        <v>9492</v>
      </c>
      <c r="F1052" s="16">
        <v>41487</v>
      </c>
      <c r="G1052" s="20">
        <f t="shared" si="131"/>
        <v>0.5684787189211968</v>
      </c>
      <c r="H1052" s="21">
        <f t="shared" si="131"/>
        <v>0.11557100716392751</v>
      </c>
      <c r="I1052" s="21">
        <f t="shared" si="131"/>
        <v>0.3159502739148757</v>
      </c>
      <c r="J1052" s="22">
        <f t="shared" si="131"/>
        <v>1</v>
      </c>
    </row>
    <row r="1053" spans="1:10" s="2" customFormat="1" ht="11.25" customHeight="1" hidden="1" outlineLevel="5">
      <c r="A1053" s="12">
        <v>41518</v>
      </c>
      <c r="B1053" s="34">
        <f t="shared" si="130"/>
        <v>4213</v>
      </c>
      <c r="C1053" s="43">
        <f t="shared" si="130"/>
        <v>781</v>
      </c>
      <c r="D1053" s="83">
        <f t="shared" si="130"/>
        <v>2421</v>
      </c>
      <c r="E1053" s="15">
        <f t="shared" si="130"/>
        <v>7415</v>
      </c>
      <c r="F1053" s="16">
        <v>41518</v>
      </c>
      <c r="G1053" s="20">
        <f t="shared" si="131"/>
        <v>0.5681726230613621</v>
      </c>
      <c r="H1053" s="21">
        <f t="shared" si="131"/>
        <v>0.10532703978422117</v>
      </c>
      <c r="I1053" s="21">
        <f t="shared" si="131"/>
        <v>0.32650033715441673</v>
      </c>
      <c r="J1053" s="22">
        <f t="shared" si="131"/>
        <v>1</v>
      </c>
    </row>
    <row r="1054" spans="1:10" s="2" customFormat="1" ht="11.25" customHeight="1" hidden="1" outlineLevel="5">
      <c r="A1054" s="12">
        <v>41548</v>
      </c>
      <c r="B1054" s="34">
        <f t="shared" si="130"/>
        <v>4410</v>
      </c>
      <c r="C1054" s="43">
        <f t="shared" si="130"/>
        <v>895</v>
      </c>
      <c r="D1054" s="83">
        <f t="shared" si="130"/>
        <v>2874</v>
      </c>
      <c r="E1054" s="15">
        <f t="shared" si="130"/>
        <v>8179</v>
      </c>
      <c r="F1054" s="16">
        <v>41548</v>
      </c>
      <c r="G1054" s="20">
        <f t="shared" si="131"/>
        <v>0.5391857195256143</v>
      </c>
      <c r="H1054" s="21">
        <f t="shared" si="131"/>
        <v>0.10942658026653625</v>
      </c>
      <c r="I1054" s="21">
        <f t="shared" si="131"/>
        <v>0.3513877002078494</v>
      </c>
      <c r="J1054" s="22">
        <f t="shared" si="131"/>
        <v>1</v>
      </c>
    </row>
    <row r="1055" spans="1:10" s="2" customFormat="1" ht="11.25" customHeight="1" hidden="1" outlineLevel="5">
      <c r="A1055" s="12">
        <v>41579</v>
      </c>
      <c r="B1055" s="34">
        <f t="shared" si="130"/>
        <v>4336</v>
      </c>
      <c r="C1055" s="43">
        <f t="shared" si="130"/>
        <v>832</v>
      </c>
      <c r="D1055" s="83">
        <f t="shared" si="130"/>
        <v>2969</v>
      </c>
      <c r="E1055" s="15">
        <f t="shared" si="130"/>
        <v>8137</v>
      </c>
      <c r="F1055" s="16">
        <v>41579</v>
      </c>
      <c r="G1055" s="20">
        <f t="shared" si="131"/>
        <v>0.532874523780263</v>
      </c>
      <c r="H1055" s="21">
        <f t="shared" si="131"/>
        <v>0.10224898611281799</v>
      </c>
      <c r="I1055" s="21">
        <f t="shared" si="131"/>
        <v>0.364876490106919</v>
      </c>
      <c r="J1055" s="22">
        <f t="shared" si="131"/>
        <v>1</v>
      </c>
    </row>
    <row r="1056" spans="1:10" s="2" customFormat="1" ht="11.25" customHeight="1" hidden="1" outlineLevel="5">
      <c r="A1056" s="32">
        <v>41609</v>
      </c>
      <c r="B1056" s="33">
        <f t="shared" si="130"/>
        <v>5011</v>
      </c>
      <c r="C1056" s="45">
        <f t="shared" si="130"/>
        <v>1105</v>
      </c>
      <c r="D1056" s="100">
        <f t="shared" si="130"/>
        <v>3762</v>
      </c>
      <c r="E1056" s="28">
        <f t="shared" si="130"/>
        <v>9878</v>
      </c>
      <c r="F1056" s="24">
        <v>41609</v>
      </c>
      <c r="G1056" s="29">
        <f t="shared" si="131"/>
        <v>0.5072889248835797</v>
      </c>
      <c r="H1056" s="30">
        <f t="shared" si="131"/>
        <v>0.11186474994938246</v>
      </c>
      <c r="I1056" s="30">
        <f t="shared" si="131"/>
        <v>0.38084632516703787</v>
      </c>
      <c r="J1056" s="31">
        <f t="shared" si="131"/>
        <v>1</v>
      </c>
    </row>
    <row r="1057" spans="1:10" s="2" customFormat="1" ht="11.25" customHeight="1" hidden="1" outlineLevel="4" collapsed="1">
      <c r="A1057" s="12">
        <v>41640</v>
      </c>
      <c r="B1057" s="34">
        <f t="shared" si="130"/>
        <v>3353</v>
      </c>
      <c r="C1057" s="43">
        <f t="shared" si="130"/>
        <v>788</v>
      </c>
      <c r="D1057" s="83">
        <f t="shared" si="130"/>
        <v>2140</v>
      </c>
      <c r="E1057" s="15">
        <f t="shared" si="130"/>
        <v>6281</v>
      </c>
      <c r="F1057" s="16">
        <v>41640</v>
      </c>
      <c r="G1057" s="20">
        <f t="shared" si="131"/>
        <v>0.5338321923260627</v>
      </c>
      <c r="H1057" s="21">
        <f t="shared" si="131"/>
        <v>0.12545772966088203</v>
      </c>
      <c r="I1057" s="21">
        <f t="shared" si="131"/>
        <v>0.34071007801305525</v>
      </c>
      <c r="J1057" s="22">
        <f t="shared" si="131"/>
        <v>1</v>
      </c>
    </row>
    <row r="1058" spans="1:10" s="2" customFormat="1" ht="11.25" customHeight="1" hidden="1" outlineLevel="5">
      <c r="A1058" s="12">
        <v>41671</v>
      </c>
      <c r="B1058" s="34">
        <f aca="true" t="shared" si="132" ref="B1058:E1077">B972-B1144</f>
        <v>3103</v>
      </c>
      <c r="C1058" s="43">
        <f t="shared" si="132"/>
        <v>511</v>
      </c>
      <c r="D1058" s="83">
        <f t="shared" si="132"/>
        <v>1960</v>
      </c>
      <c r="E1058" s="15">
        <f t="shared" si="132"/>
        <v>5574</v>
      </c>
      <c r="F1058" s="16">
        <v>41671</v>
      </c>
      <c r="G1058" s="20">
        <f t="shared" si="131"/>
        <v>0.556691783279512</v>
      </c>
      <c r="H1058" s="21">
        <f t="shared" si="131"/>
        <v>0.09167563688554001</v>
      </c>
      <c r="I1058" s="21">
        <f t="shared" si="131"/>
        <v>0.351632579834948</v>
      </c>
      <c r="J1058" s="22">
        <f t="shared" si="131"/>
        <v>1</v>
      </c>
    </row>
    <row r="1059" spans="1:10" s="2" customFormat="1" ht="11.25" customHeight="1" hidden="1" outlineLevel="5">
      <c r="A1059" s="12">
        <v>41699</v>
      </c>
      <c r="B1059" s="34">
        <f t="shared" si="132"/>
        <v>3886</v>
      </c>
      <c r="C1059" s="43">
        <f t="shared" si="132"/>
        <v>506</v>
      </c>
      <c r="D1059" s="83">
        <f t="shared" si="132"/>
        <v>2358</v>
      </c>
      <c r="E1059" s="15">
        <f t="shared" si="132"/>
        <v>6750</v>
      </c>
      <c r="F1059" s="16">
        <v>41699</v>
      </c>
      <c r="G1059" s="20">
        <f t="shared" si="131"/>
        <v>0.5757037037037037</v>
      </c>
      <c r="H1059" s="21">
        <f t="shared" si="131"/>
        <v>0.07496296296296297</v>
      </c>
      <c r="I1059" s="21">
        <f t="shared" si="131"/>
        <v>0.34933333333333333</v>
      </c>
      <c r="J1059" s="22">
        <f t="shared" si="131"/>
        <v>1</v>
      </c>
    </row>
    <row r="1060" spans="1:10" s="2" customFormat="1" ht="11.25" customHeight="1" hidden="1" outlineLevel="5">
      <c r="A1060" s="12">
        <v>41730</v>
      </c>
      <c r="B1060" s="34">
        <f t="shared" si="132"/>
        <v>4870</v>
      </c>
      <c r="C1060" s="43">
        <f t="shared" si="132"/>
        <v>1018</v>
      </c>
      <c r="D1060" s="83">
        <f t="shared" si="132"/>
        <v>3260</v>
      </c>
      <c r="E1060" s="15">
        <f t="shared" si="132"/>
        <v>9148</v>
      </c>
      <c r="F1060" s="16">
        <v>41730</v>
      </c>
      <c r="G1060" s="20">
        <f t="shared" si="131"/>
        <v>0.5323567993003935</v>
      </c>
      <c r="H1060" s="21">
        <f t="shared" si="131"/>
        <v>0.11128115435067774</v>
      </c>
      <c r="I1060" s="21">
        <f t="shared" si="131"/>
        <v>0.3563620463489287</v>
      </c>
      <c r="J1060" s="22">
        <f t="shared" si="131"/>
        <v>1</v>
      </c>
    </row>
    <row r="1061" spans="1:10" s="2" customFormat="1" ht="11.25" customHeight="1" hidden="1" outlineLevel="5">
      <c r="A1061" s="12">
        <v>41760</v>
      </c>
      <c r="B1061" s="34">
        <f t="shared" si="132"/>
        <v>5798</v>
      </c>
      <c r="C1061" s="43">
        <f t="shared" si="132"/>
        <v>876</v>
      </c>
      <c r="D1061" s="83">
        <f t="shared" si="132"/>
        <v>3513</v>
      </c>
      <c r="E1061" s="15">
        <f t="shared" si="132"/>
        <v>10187</v>
      </c>
      <c r="F1061" s="16">
        <v>41760</v>
      </c>
      <c r="G1061" s="20">
        <f t="shared" si="131"/>
        <v>0.5691567684303525</v>
      </c>
      <c r="H1061" s="21">
        <f t="shared" si="131"/>
        <v>0.08599195052517915</v>
      </c>
      <c r="I1061" s="21">
        <f t="shared" si="131"/>
        <v>0.34485128104446844</v>
      </c>
      <c r="J1061" s="22">
        <f t="shared" si="131"/>
        <v>1</v>
      </c>
    </row>
    <row r="1062" spans="1:10" s="2" customFormat="1" ht="11.25" customHeight="1" hidden="1" outlineLevel="5">
      <c r="A1062" s="12">
        <v>41791</v>
      </c>
      <c r="B1062" s="34">
        <f t="shared" si="132"/>
        <v>5601</v>
      </c>
      <c r="C1062" s="43">
        <f t="shared" si="132"/>
        <v>1164</v>
      </c>
      <c r="D1062" s="83">
        <f t="shared" si="132"/>
        <v>3258</v>
      </c>
      <c r="E1062" s="15">
        <f t="shared" si="132"/>
        <v>10023</v>
      </c>
      <c r="F1062" s="16">
        <v>41791</v>
      </c>
      <c r="G1062" s="20">
        <f t="shared" si="131"/>
        <v>0.5588147261299012</v>
      </c>
      <c r="H1062" s="21">
        <f t="shared" si="131"/>
        <v>0.11613289434301108</v>
      </c>
      <c r="I1062" s="21">
        <f t="shared" si="131"/>
        <v>0.3250523795270877</v>
      </c>
      <c r="J1062" s="22">
        <f t="shared" si="131"/>
        <v>1</v>
      </c>
    </row>
    <row r="1063" spans="1:10" s="2" customFormat="1" ht="11.25" customHeight="1" hidden="1" outlineLevel="5">
      <c r="A1063" s="12">
        <v>41821</v>
      </c>
      <c r="B1063" s="34">
        <f t="shared" si="132"/>
        <v>5368</v>
      </c>
      <c r="C1063" s="43">
        <f t="shared" si="132"/>
        <v>1123</v>
      </c>
      <c r="D1063" s="83">
        <f t="shared" si="132"/>
        <v>3410</v>
      </c>
      <c r="E1063" s="15">
        <f t="shared" si="132"/>
        <v>9901</v>
      </c>
      <c r="F1063" s="16">
        <v>41821</v>
      </c>
      <c r="G1063" s="20">
        <f t="shared" si="131"/>
        <v>0.5421674578325422</v>
      </c>
      <c r="H1063" s="21">
        <f t="shared" si="131"/>
        <v>0.11342288657711343</v>
      </c>
      <c r="I1063" s="21">
        <f t="shared" si="131"/>
        <v>0.3444096555903444</v>
      </c>
      <c r="J1063" s="22">
        <f t="shared" si="131"/>
        <v>1</v>
      </c>
    </row>
    <row r="1064" spans="1:10" s="2" customFormat="1" ht="11.25" customHeight="1" hidden="1" outlineLevel="5">
      <c r="A1064" s="12">
        <v>41852</v>
      </c>
      <c r="B1064" s="34">
        <f t="shared" si="132"/>
        <v>4796</v>
      </c>
      <c r="C1064" s="43">
        <f t="shared" si="132"/>
        <v>916</v>
      </c>
      <c r="D1064" s="83">
        <f t="shared" si="132"/>
        <v>2692</v>
      </c>
      <c r="E1064" s="15">
        <f t="shared" si="132"/>
        <v>8404</v>
      </c>
      <c r="F1064" s="16">
        <v>41852</v>
      </c>
      <c r="G1064" s="20">
        <f t="shared" si="131"/>
        <v>0.5706806282722513</v>
      </c>
      <c r="H1064" s="21">
        <f t="shared" si="131"/>
        <v>0.10899571632555925</v>
      </c>
      <c r="I1064" s="21">
        <f t="shared" si="131"/>
        <v>0.32032365540218943</v>
      </c>
      <c r="J1064" s="22">
        <f t="shared" si="131"/>
        <v>1</v>
      </c>
    </row>
    <row r="1065" spans="1:10" s="2" customFormat="1" ht="11.25" customHeight="1" hidden="1" outlineLevel="5">
      <c r="A1065" s="12">
        <v>41883</v>
      </c>
      <c r="B1065" s="34">
        <f t="shared" si="132"/>
        <v>2293</v>
      </c>
      <c r="C1065" s="43">
        <f t="shared" si="132"/>
        <v>257</v>
      </c>
      <c r="D1065" s="83">
        <f t="shared" si="132"/>
        <v>1444</v>
      </c>
      <c r="E1065" s="15">
        <f t="shared" si="132"/>
        <v>3994</v>
      </c>
      <c r="F1065" s="16">
        <v>41883</v>
      </c>
      <c r="G1065" s="20">
        <f aca="true" t="shared" si="133" ref="G1065:J1068">B1065/$E1065</f>
        <v>0.5741111667501252</v>
      </c>
      <c r="H1065" s="21">
        <f t="shared" si="133"/>
        <v>0.0643465197796695</v>
      </c>
      <c r="I1065" s="21">
        <f t="shared" si="133"/>
        <v>0.3615423134702053</v>
      </c>
      <c r="J1065" s="22">
        <f t="shared" si="133"/>
        <v>1</v>
      </c>
    </row>
    <row r="1066" spans="1:10" s="2" customFormat="1" ht="11.25" customHeight="1" hidden="1" outlineLevel="5">
      <c r="A1066" s="12">
        <v>41913</v>
      </c>
      <c r="B1066" s="34">
        <f t="shared" si="132"/>
        <v>4894</v>
      </c>
      <c r="C1066" s="43">
        <f t="shared" si="132"/>
        <v>1138</v>
      </c>
      <c r="D1066" s="83">
        <f t="shared" si="132"/>
        <v>3366</v>
      </c>
      <c r="E1066" s="15">
        <f t="shared" si="132"/>
        <v>9398</v>
      </c>
      <c r="F1066" s="16">
        <v>41913</v>
      </c>
      <c r="G1066" s="20">
        <f t="shared" si="133"/>
        <v>0.5207490955522451</v>
      </c>
      <c r="H1066" s="21">
        <f t="shared" si="133"/>
        <v>0.12108959353053841</v>
      </c>
      <c r="I1066" s="21">
        <f t="shared" si="133"/>
        <v>0.3581613109172164</v>
      </c>
      <c r="J1066" s="22">
        <f t="shared" si="133"/>
        <v>1</v>
      </c>
    </row>
    <row r="1067" spans="1:10" s="2" customFormat="1" ht="11.25" customHeight="1" hidden="1" outlineLevel="5">
      <c r="A1067" s="12">
        <v>41944</v>
      </c>
      <c r="B1067" s="34">
        <f t="shared" si="132"/>
        <v>6587</v>
      </c>
      <c r="C1067" s="43">
        <f t="shared" si="132"/>
        <v>1286</v>
      </c>
      <c r="D1067" s="83">
        <f t="shared" si="132"/>
        <v>3700</v>
      </c>
      <c r="E1067" s="15">
        <f t="shared" si="132"/>
        <v>11573</v>
      </c>
      <c r="F1067" s="16">
        <v>41944</v>
      </c>
      <c r="G1067" s="20">
        <f t="shared" si="133"/>
        <v>0.5691696189406377</v>
      </c>
      <c r="H1067" s="21">
        <f t="shared" si="133"/>
        <v>0.1111207120020738</v>
      </c>
      <c r="I1067" s="21">
        <f t="shared" si="133"/>
        <v>0.31970966905728854</v>
      </c>
      <c r="J1067" s="22">
        <f t="shared" si="133"/>
        <v>1</v>
      </c>
    </row>
    <row r="1068" spans="1:10" s="2" customFormat="1" ht="11.25" customHeight="1" hidden="1" outlineLevel="5">
      <c r="A1068" s="32">
        <v>41974</v>
      </c>
      <c r="B1068" s="33">
        <f t="shared" si="132"/>
        <v>9134</v>
      </c>
      <c r="C1068" s="45">
        <f t="shared" si="132"/>
        <v>1373</v>
      </c>
      <c r="D1068" s="100">
        <f t="shared" si="132"/>
        <v>5056</v>
      </c>
      <c r="E1068" s="28">
        <f t="shared" si="132"/>
        <v>15563</v>
      </c>
      <c r="F1068" s="24">
        <v>41974</v>
      </c>
      <c r="G1068" s="29">
        <f t="shared" si="133"/>
        <v>0.5869048383987663</v>
      </c>
      <c r="H1068" s="30">
        <f t="shared" si="133"/>
        <v>0.0882220651545332</v>
      </c>
      <c r="I1068" s="30">
        <f t="shared" si="133"/>
        <v>0.3248730964467005</v>
      </c>
      <c r="J1068" s="31">
        <f t="shared" si="133"/>
        <v>1</v>
      </c>
    </row>
    <row r="1069" spans="1:10" s="2" customFormat="1" ht="11.25" customHeight="1" hidden="1" outlineLevel="4">
      <c r="A1069" s="12">
        <v>42005</v>
      </c>
      <c r="B1069" s="34">
        <f t="shared" si="132"/>
        <v>2400</v>
      </c>
      <c r="C1069" s="43">
        <f t="shared" si="132"/>
        <v>776</v>
      </c>
      <c r="D1069" s="83">
        <f t="shared" si="132"/>
        <v>1630</v>
      </c>
      <c r="E1069" s="15">
        <f t="shared" si="132"/>
        <v>4806</v>
      </c>
      <c r="F1069" s="16">
        <v>41974</v>
      </c>
      <c r="G1069" s="20">
        <f aca="true" t="shared" si="134" ref="G1069:G1080">B1069/$E1069</f>
        <v>0.4993757802746567</v>
      </c>
      <c r="H1069" s="21">
        <f aca="true" t="shared" si="135" ref="H1069:H1080">C1069/$E1069</f>
        <v>0.16146483562213898</v>
      </c>
      <c r="I1069" s="21">
        <f aca="true" t="shared" si="136" ref="I1069:I1080">D1069/$E1069</f>
        <v>0.33915938410320434</v>
      </c>
      <c r="J1069" s="22">
        <f aca="true" t="shared" si="137" ref="J1069:J1080">E1069/$E1069</f>
        <v>1</v>
      </c>
    </row>
    <row r="1070" spans="1:10" s="2" customFormat="1" ht="11.25" customHeight="1" hidden="1" outlineLevel="4">
      <c r="A1070" s="12">
        <v>42036</v>
      </c>
      <c r="B1070" s="34">
        <f t="shared" si="132"/>
        <v>3124</v>
      </c>
      <c r="C1070" s="43">
        <f t="shared" si="132"/>
        <v>749</v>
      </c>
      <c r="D1070" s="83">
        <f t="shared" si="132"/>
        <v>1936</v>
      </c>
      <c r="E1070" s="15">
        <f t="shared" si="132"/>
        <v>5809</v>
      </c>
      <c r="F1070" s="16">
        <v>41974</v>
      </c>
      <c r="G1070" s="20">
        <f t="shared" si="134"/>
        <v>0.5377861938371492</v>
      </c>
      <c r="H1070" s="21">
        <f t="shared" si="135"/>
        <v>0.12893785505250474</v>
      </c>
      <c r="I1070" s="21">
        <f t="shared" si="136"/>
        <v>0.333275951110346</v>
      </c>
      <c r="J1070" s="22">
        <f t="shared" si="137"/>
        <v>1</v>
      </c>
    </row>
    <row r="1071" spans="1:10" s="2" customFormat="1" ht="11.25" customHeight="1" hidden="1" outlineLevel="4">
      <c r="A1071" s="12">
        <v>42064</v>
      </c>
      <c r="B1071" s="34">
        <f t="shared" si="132"/>
        <v>3998</v>
      </c>
      <c r="C1071" s="43">
        <f t="shared" si="132"/>
        <v>916</v>
      </c>
      <c r="D1071" s="83">
        <f t="shared" si="132"/>
        <v>2099</v>
      </c>
      <c r="E1071" s="15">
        <f t="shared" si="132"/>
        <v>7013</v>
      </c>
      <c r="F1071" s="16">
        <v>41974</v>
      </c>
      <c r="G1071" s="20">
        <f t="shared" si="134"/>
        <v>0.5700841294738344</v>
      </c>
      <c r="H1071" s="21">
        <f t="shared" si="135"/>
        <v>0.13061457293597603</v>
      </c>
      <c r="I1071" s="21">
        <f t="shared" si="136"/>
        <v>0.29930129759018964</v>
      </c>
      <c r="J1071" s="22">
        <f t="shared" si="137"/>
        <v>1</v>
      </c>
    </row>
    <row r="1072" spans="1:10" s="2" customFormat="1" ht="11.25" customHeight="1" hidden="1" outlineLevel="4">
      <c r="A1072" s="12">
        <v>42095</v>
      </c>
      <c r="B1072" s="34">
        <f t="shared" si="132"/>
        <v>5243</v>
      </c>
      <c r="C1072" s="43">
        <f t="shared" si="132"/>
        <v>957</v>
      </c>
      <c r="D1072" s="83">
        <f t="shared" si="132"/>
        <v>2679</v>
      </c>
      <c r="E1072" s="15">
        <f t="shared" si="132"/>
        <v>8879</v>
      </c>
      <c r="F1072" s="16">
        <v>41974</v>
      </c>
      <c r="G1072" s="20">
        <f t="shared" si="134"/>
        <v>0.5904944250478658</v>
      </c>
      <c r="H1072" s="21">
        <f t="shared" si="135"/>
        <v>0.10778240792882081</v>
      </c>
      <c r="I1072" s="21">
        <f t="shared" si="136"/>
        <v>0.3017231670233134</v>
      </c>
      <c r="J1072" s="22">
        <f t="shared" si="137"/>
        <v>1</v>
      </c>
    </row>
    <row r="1073" spans="1:10" s="2" customFormat="1" ht="11.25" customHeight="1" hidden="1" outlineLevel="4">
      <c r="A1073" s="12">
        <v>42125</v>
      </c>
      <c r="B1073" s="34">
        <f t="shared" si="132"/>
        <v>5201</v>
      </c>
      <c r="C1073" s="43">
        <f t="shared" si="132"/>
        <v>1415</v>
      </c>
      <c r="D1073" s="83">
        <f t="shared" si="132"/>
        <v>2980</v>
      </c>
      <c r="E1073" s="15">
        <f t="shared" si="132"/>
        <v>9596</v>
      </c>
      <c r="F1073" s="16">
        <v>41974</v>
      </c>
      <c r="G1073" s="20">
        <f t="shared" si="134"/>
        <v>0.5419966652771988</v>
      </c>
      <c r="H1073" s="21">
        <f t="shared" si="135"/>
        <v>0.14745727386411003</v>
      </c>
      <c r="I1073" s="21">
        <f t="shared" si="136"/>
        <v>0.31054606085869113</v>
      </c>
      <c r="J1073" s="22">
        <f t="shared" si="137"/>
        <v>1</v>
      </c>
    </row>
    <row r="1074" spans="1:10" s="2" customFormat="1" ht="11.25" customHeight="1" hidden="1" outlineLevel="4">
      <c r="A1074" s="12">
        <v>42156</v>
      </c>
      <c r="B1074" s="34">
        <f t="shared" si="132"/>
        <v>5850</v>
      </c>
      <c r="C1074" s="43">
        <f t="shared" si="132"/>
        <v>1311</v>
      </c>
      <c r="D1074" s="83">
        <f t="shared" si="132"/>
        <v>3246</v>
      </c>
      <c r="E1074" s="15">
        <f t="shared" si="132"/>
        <v>10407</v>
      </c>
      <c r="F1074" s="16">
        <v>41974</v>
      </c>
      <c r="G1074" s="20">
        <f t="shared" si="134"/>
        <v>0.56212164889017</v>
      </c>
      <c r="H1074" s="21">
        <f t="shared" si="135"/>
        <v>0.12597290285384838</v>
      </c>
      <c r="I1074" s="21">
        <f t="shared" si="136"/>
        <v>0.31190544825598154</v>
      </c>
      <c r="J1074" s="22">
        <f t="shared" si="137"/>
        <v>1</v>
      </c>
    </row>
    <row r="1075" spans="1:10" s="2" customFormat="1" ht="11.25" customHeight="1" hidden="1" outlineLevel="4">
      <c r="A1075" s="12">
        <v>42186</v>
      </c>
      <c r="B1075" s="34">
        <f t="shared" si="132"/>
        <v>4397</v>
      </c>
      <c r="C1075" s="43">
        <f t="shared" si="132"/>
        <v>1062</v>
      </c>
      <c r="D1075" s="83">
        <f t="shared" si="132"/>
        <v>2578</v>
      </c>
      <c r="E1075" s="15">
        <f t="shared" si="132"/>
        <v>8037</v>
      </c>
      <c r="F1075" s="16">
        <v>41974</v>
      </c>
      <c r="G1075" s="20">
        <f t="shared" si="134"/>
        <v>0.5470946870722907</v>
      </c>
      <c r="H1075" s="21">
        <f t="shared" si="135"/>
        <v>0.13213885778275475</v>
      </c>
      <c r="I1075" s="21">
        <f t="shared" si="136"/>
        <v>0.3207664551449546</v>
      </c>
      <c r="J1075" s="22">
        <f t="shared" si="137"/>
        <v>1</v>
      </c>
    </row>
    <row r="1076" spans="1:10" s="2" customFormat="1" ht="11.25" customHeight="1" hidden="1" outlineLevel="4">
      <c r="A1076" s="12">
        <v>42217</v>
      </c>
      <c r="B1076" s="34">
        <f t="shared" si="132"/>
        <v>2524</v>
      </c>
      <c r="C1076" s="43">
        <f t="shared" si="132"/>
        <v>539.5</v>
      </c>
      <c r="D1076" s="83">
        <f t="shared" si="132"/>
        <v>2036.5</v>
      </c>
      <c r="E1076" s="15">
        <f t="shared" si="132"/>
        <v>5100</v>
      </c>
      <c r="F1076" s="16">
        <v>41974</v>
      </c>
      <c r="G1076" s="20">
        <f t="shared" si="134"/>
        <v>0.4949019607843137</v>
      </c>
      <c r="H1076" s="21">
        <f t="shared" si="135"/>
        <v>0.1057843137254902</v>
      </c>
      <c r="I1076" s="21">
        <f t="shared" si="136"/>
        <v>0.39931372549019606</v>
      </c>
      <c r="J1076" s="22">
        <f t="shared" si="137"/>
        <v>1</v>
      </c>
    </row>
    <row r="1077" spans="1:10" s="2" customFormat="1" ht="11.25" customHeight="1" hidden="1" outlineLevel="4">
      <c r="A1077" s="12">
        <v>42248</v>
      </c>
      <c r="B1077" s="34">
        <f t="shared" si="132"/>
        <v>4581</v>
      </c>
      <c r="C1077" s="43">
        <f t="shared" si="132"/>
        <v>1220.5</v>
      </c>
      <c r="D1077" s="83">
        <f t="shared" si="132"/>
        <v>2590.5</v>
      </c>
      <c r="E1077" s="15">
        <f t="shared" si="132"/>
        <v>8392</v>
      </c>
      <c r="F1077" s="16">
        <v>41974</v>
      </c>
      <c r="G1077" s="20">
        <f t="shared" si="134"/>
        <v>0.5458770257387988</v>
      </c>
      <c r="H1077" s="21">
        <f t="shared" si="135"/>
        <v>0.1454361296472831</v>
      </c>
      <c r="I1077" s="21">
        <f t="shared" si="136"/>
        <v>0.30868684461391804</v>
      </c>
      <c r="J1077" s="22">
        <f t="shared" si="137"/>
        <v>1</v>
      </c>
    </row>
    <row r="1078" spans="1:10" s="2" customFormat="1" ht="11.25" customHeight="1" hidden="1" outlineLevel="4" collapsed="1">
      <c r="A1078" s="12">
        <v>42278</v>
      </c>
      <c r="B1078" s="34">
        <f aca="true" t="shared" si="138" ref="B1078:E1080">B992-B1164</f>
        <v>3912</v>
      </c>
      <c r="C1078" s="43">
        <f t="shared" si="138"/>
        <v>545</v>
      </c>
      <c r="D1078" s="83">
        <f t="shared" si="138"/>
        <v>2520</v>
      </c>
      <c r="E1078" s="15">
        <f t="shared" si="138"/>
        <v>6977</v>
      </c>
      <c r="F1078" s="16">
        <v>41974</v>
      </c>
      <c r="G1078" s="20">
        <f t="shared" si="134"/>
        <v>0.560699441020496</v>
      </c>
      <c r="H1078" s="21">
        <f t="shared" si="135"/>
        <v>0.07811380249390856</v>
      </c>
      <c r="I1078" s="21">
        <f t="shared" si="136"/>
        <v>0.3611867564855955</v>
      </c>
      <c r="J1078" s="22">
        <f t="shared" si="137"/>
        <v>1</v>
      </c>
    </row>
    <row r="1079" spans="1:10" s="2" customFormat="1" ht="11.25" customHeight="1" hidden="1" outlineLevel="5">
      <c r="A1079" s="12">
        <v>42309</v>
      </c>
      <c r="B1079" s="34">
        <f t="shared" si="138"/>
        <v>3267</v>
      </c>
      <c r="C1079" s="43">
        <f t="shared" si="138"/>
        <v>640</v>
      </c>
      <c r="D1079" s="83">
        <f t="shared" si="138"/>
        <v>2155</v>
      </c>
      <c r="E1079" s="15">
        <f t="shared" si="138"/>
        <v>6062</v>
      </c>
      <c r="F1079" s="16">
        <v>41974</v>
      </c>
      <c r="G1079" s="20">
        <f t="shared" si="134"/>
        <v>0.5389310458594523</v>
      </c>
      <c r="H1079" s="21">
        <f t="shared" si="135"/>
        <v>0.10557571758495546</v>
      </c>
      <c r="I1079" s="21">
        <f t="shared" si="136"/>
        <v>0.35549323655559223</v>
      </c>
      <c r="J1079" s="22">
        <f t="shared" si="137"/>
        <v>1</v>
      </c>
    </row>
    <row r="1080" spans="1:10" s="2" customFormat="1" ht="11.25" customHeight="1" hidden="1" outlineLevel="5">
      <c r="A1080" s="12">
        <v>42339</v>
      </c>
      <c r="B1080" s="33">
        <f t="shared" si="138"/>
        <v>3781</v>
      </c>
      <c r="C1080" s="43">
        <f t="shared" si="138"/>
        <v>903</v>
      </c>
      <c r="D1080" s="83">
        <f t="shared" si="138"/>
        <v>2605</v>
      </c>
      <c r="E1080" s="15">
        <f t="shared" si="138"/>
        <v>7289</v>
      </c>
      <c r="F1080" s="16">
        <v>41974</v>
      </c>
      <c r="G1080" s="20">
        <f t="shared" si="134"/>
        <v>0.5187268486760872</v>
      </c>
      <c r="H1080" s="21">
        <f t="shared" si="135"/>
        <v>0.12388530662642337</v>
      </c>
      <c r="I1080" s="21">
        <f t="shared" si="136"/>
        <v>0.35738784469748935</v>
      </c>
      <c r="J1080" s="31">
        <f t="shared" si="137"/>
        <v>1</v>
      </c>
    </row>
    <row r="1081" spans="1:10" s="2" customFormat="1" ht="11.25" customHeight="1" hidden="1" outlineLevel="3" collapsed="1">
      <c r="A1081" s="6" t="s">
        <v>55</v>
      </c>
      <c r="B1081" s="78"/>
      <c r="C1081" s="78"/>
      <c r="D1081" s="146"/>
      <c r="E1081" s="127"/>
      <c r="F1081" s="7"/>
      <c r="G1081" s="264" t="s">
        <v>27</v>
      </c>
      <c r="H1081" s="265"/>
      <c r="I1081" s="265"/>
      <c r="J1081" s="266"/>
    </row>
    <row r="1082" spans="1:10" s="14" customFormat="1" ht="11.25" customHeight="1" hidden="1" outlineLevel="4">
      <c r="A1082" s="6"/>
      <c r="B1082" s="4" t="s">
        <v>1</v>
      </c>
      <c r="C1082" s="10" t="s">
        <v>2</v>
      </c>
      <c r="D1082" s="10" t="s">
        <v>3</v>
      </c>
      <c r="E1082" s="5" t="s">
        <v>4</v>
      </c>
      <c r="F1082" s="6"/>
      <c r="G1082" s="4" t="s">
        <v>1</v>
      </c>
      <c r="H1082" s="10" t="s">
        <v>2</v>
      </c>
      <c r="I1082" s="10" t="s">
        <v>3</v>
      </c>
      <c r="J1082" s="11" t="s">
        <v>4</v>
      </c>
    </row>
    <row r="1083" spans="1:10" s="14" customFormat="1" ht="11.25" customHeight="1" hidden="1" outlineLevel="4" collapsed="1">
      <c r="A1083" s="139">
        <v>39814</v>
      </c>
      <c r="B1083" s="143"/>
      <c r="C1083" s="144"/>
      <c r="D1083" s="145"/>
      <c r="E1083" s="126"/>
      <c r="F1083" s="84"/>
      <c r="G1083" s="128"/>
      <c r="H1083" s="129"/>
      <c r="I1083" s="129"/>
      <c r="J1083" s="130"/>
    </row>
    <row r="1084" spans="1:10" s="14" customFormat="1" ht="11.25" customHeight="1" hidden="1" outlineLevel="5">
      <c r="A1084" s="12">
        <v>39845</v>
      </c>
      <c r="B1084" s="106">
        <f aca="true" t="shared" si="139" ref="B1084:E1099">B826-B825</f>
        <v>4667</v>
      </c>
      <c r="C1084" s="107">
        <f t="shared" si="139"/>
        <v>955</v>
      </c>
      <c r="D1084" s="108">
        <f t="shared" si="139"/>
        <v>2526</v>
      </c>
      <c r="E1084" s="82">
        <f t="shared" si="139"/>
        <v>8148</v>
      </c>
      <c r="F1084" s="16">
        <v>39845</v>
      </c>
      <c r="G1084" s="20">
        <f aca="true" t="shared" si="140" ref="G1084:G1115">B1084/B825</f>
        <v>0.013361543262541298</v>
      </c>
      <c r="H1084" s="21">
        <f aca="true" t="shared" si="141" ref="H1084:H1115">C1084/C825</f>
        <v>0.024856845393024466</v>
      </c>
      <c r="I1084" s="21">
        <f aca="true" t="shared" si="142" ref="I1084:I1115">D1084/D825</f>
        <v>0.014822986779022482</v>
      </c>
      <c r="J1084" s="131">
        <f aca="true" t="shared" si="143" ref="J1084:J1115">E1084/E825</f>
        <v>0.014599089438236068</v>
      </c>
    </row>
    <row r="1085" spans="1:10" s="14" customFormat="1" ht="11.25" customHeight="1" hidden="1" outlineLevel="5">
      <c r="A1085" s="12">
        <v>39873</v>
      </c>
      <c r="B1085" s="106">
        <f t="shared" si="139"/>
        <v>5971</v>
      </c>
      <c r="C1085" s="107">
        <f t="shared" si="139"/>
        <v>1166</v>
      </c>
      <c r="D1085" s="108">
        <f t="shared" si="139"/>
        <v>3136</v>
      </c>
      <c r="E1085" s="82">
        <f t="shared" si="139"/>
        <v>10273</v>
      </c>
      <c r="F1085" s="16">
        <v>39873</v>
      </c>
      <c r="G1085" s="20">
        <f t="shared" si="140"/>
        <v>0.016869471370492693</v>
      </c>
      <c r="H1085" s="21">
        <f t="shared" si="141"/>
        <v>0.029612698412698413</v>
      </c>
      <c r="I1085" s="21">
        <f t="shared" si="142"/>
        <v>0.01813377125774126</v>
      </c>
      <c r="J1085" s="131">
        <f t="shared" si="143"/>
        <v>0.018141682781030084</v>
      </c>
    </row>
    <row r="1086" spans="1:10" s="14" customFormat="1" ht="11.25" customHeight="1" hidden="1" outlineLevel="5">
      <c r="A1086" s="12">
        <v>39904</v>
      </c>
      <c r="B1086" s="106">
        <f t="shared" si="139"/>
        <v>1570</v>
      </c>
      <c r="C1086" s="107">
        <f t="shared" si="139"/>
        <v>798</v>
      </c>
      <c r="D1086" s="108">
        <f t="shared" si="139"/>
        <v>1978</v>
      </c>
      <c r="E1086" s="82">
        <f t="shared" si="139"/>
        <v>4346</v>
      </c>
      <c r="F1086" s="16">
        <v>39904</v>
      </c>
      <c r="G1086" s="20">
        <f t="shared" si="140"/>
        <v>0.0043620319845300674</v>
      </c>
      <c r="H1086" s="21">
        <f t="shared" si="141"/>
        <v>0.019683776917194938</v>
      </c>
      <c r="I1086" s="21">
        <f t="shared" si="142"/>
        <v>0.011233976816434092</v>
      </c>
      <c r="J1086" s="131">
        <f t="shared" si="143"/>
        <v>0.0075380980958757275</v>
      </c>
    </row>
    <row r="1087" spans="1:10" s="14" customFormat="1" ht="11.25" customHeight="1" hidden="1" outlineLevel="5">
      <c r="A1087" s="12">
        <v>39934</v>
      </c>
      <c r="B1087" s="106">
        <f t="shared" si="139"/>
        <v>6715</v>
      </c>
      <c r="C1087" s="107">
        <f t="shared" si="139"/>
        <v>1734</v>
      </c>
      <c r="D1087" s="108">
        <f t="shared" si="139"/>
        <v>3333</v>
      </c>
      <c r="E1087" s="82">
        <f t="shared" si="139"/>
        <v>11782</v>
      </c>
      <c r="F1087" s="16">
        <v>39934</v>
      </c>
      <c r="G1087" s="20">
        <f t="shared" si="140"/>
        <v>0.018575688669798116</v>
      </c>
      <c r="H1087" s="21">
        <f t="shared" si="141"/>
        <v>0.04194586226081908</v>
      </c>
      <c r="I1087" s="21">
        <f t="shared" si="142"/>
        <v>0.018719355690223587</v>
      </c>
      <c r="J1087" s="131">
        <f t="shared" si="143"/>
        <v>0.02028287919791215</v>
      </c>
    </row>
    <row r="1088" spans="1:10" s="14" customFormat="1" ht="11.25" customHeight="1" hidden="1" outlineLevel="5">
      <c r="A1088" s="12">
        <v>39965</v>
      </c>
      <c r="B1088" s="106">
        <f t="shared" si="139"/>
        <v>7248</v>
      </c>
      <c r="C1088" s="107">
        <f t="shared" si="139"/>
        <v>2007</v>
      </c>
      <c r="D1088" s="108">
        <f t="shared" si="139"/>
        <v>3567</v>
      </c>
      <c r="E1088" s="82">
        <f t="shared" si="139"/>
        <v>12822</v>
      </c>
      <c r="F1088" s="16">
        <v>39965</v>
      </c>
      <c r="G1088" s="20">
        <f t="shared" si="140"/>
        <v>0.01968447267720235</v>
      </c>
      <c r="H1088" s="21">
        <f t="shared" si="141"/>
        <v>0.04659531493046688</v>
      </c>
      <c r="I1088" s="21">
        <f t="shared" si="142"/>
        <v>0.019665461121157322</v>
      </c>
      <c r="J1088" s="131">
        <f t="shared" si="143"/>
        <v>0.02163444503312152</v>
      </c>
    </row>
    <row r="1089" spans="1:10" s="14" customFormat="1" ht="11.25" customHeight="1" hidden="1" outlineLevel="5">
      <c r="A1089" s="12">
        <v>39995</v>
      </c>
      <c r="B1089" s="106">
        <f t="shared" si="139"/>
        <v>4900</v>
      </c>
      <c r="C1089" s="107">
        <f t="shared" si="139"/>
        <v>1409</v>
      </c>
      <c r="D1089" s="108">
        <f t="shared" si="139"/>
        <v>3574</v>
      </c>
      <c r="E1089" s="82">
        <f t="shared" si="139"/>
        <v>9883</v>
      </c>
      <c r="F1089" s="16">
        <v>39995</v>
      </c>
      <c r="G1089" s="20">
        <f t="shared" si="140"/>
        <v>0.013050762137874643</v>
      </c>
      <c r="H1089" s="21">
        <f t="shared" si="141"/>
        <v>0.03125554569653949</v>
      </c>
      <c r="I1089" s="21">
        <f t="shared" si="142"/>
        <v>0.019324037177414558</v>
      </c>
      <c r="J1089" s="131">
        <f t="shared" si="143"/>
        <v>0.016322371376476495</v>
      </c>
    </row>
    <row r="1090" spans="1:10" s="14" customFormat="1" ht="11.25" customHeight="1" hidden="1" outlineLevel="5">
      <c r="A1090" s="12">
        <v>40026</v>
      </c>
      <c r="B1090" s="106">
        <f t="shared" si="139"/>
        <v>5954</v>
      </c>
      <c r="C1090" s="107">
        <f t="shared" si="139"/>
        <v>1337</v>
      </c>
      <c r="D1090" s="108">
        <f t="shared" si="139"/>
        <v>3864</v>
      </c>
      <c r="E1090" s="82">
        <f t="shared" si="139"/>
        <v>11155</v>
      </c>
      <c r="F1090" s="16">
        <v>40026</v>
      </c>
      <c r="G1090" s="20">
        <f t="shared" si="140"/>
        <v>0.015653714799517295</v>
      </c>
      <c r="H1090" s="21">
        <f t="shared" si="141"/>
        <v>0.028759491492611155</v>
      </c>
      <c r="I1090" s="21">
        <f t="shared" si="142"/>
        <v>0.020495955443575124</v>
      </c>
      <c r="J1090" s="131">
        <f t="shared" si="143"/>
        <v>0.01812727606598296</v>
      </c>
    </row>
    <row r="1091" spans="1:10" s="14" customFormat="1" ht="11.25" customHeight="1" hidden="1" outlineLevel="5">
      <c r="A1091" s="12">
        <v>40057</v>
      </c>
      <c r="B1091" s="106">
        <f t="shared" si="139"/>
        <v>7789</v>
      </c>
      <c r="C1091" s="107">
        <f t="shared" si="139"/>
        <v>2155</v>
      </c>
      <c r="D1091" s="108">
        <f t="shared" si="139"/>
        <v>4342</v>
      </c>
      <c r="E1091" s="82">
        <f t="shared" si="139"/>
        <v>14286</v>
      </c>
      <c r="F1091" s="16">
        <v>40057</v>
      </c>
      <c r="G1091" s="20">
        <f t="shared" si="140"/>
        <v>0.020162511551573732</v>
      </c>
      <c r="H1091" s="21">
        <f t="shared" si="141"/>
        <v>0.0450591728348597</v>
      </c>
      <c r="I1091" s="21">
        <f t="shared" si="142"/>
        <v>0.022568857886885424</v>
      </c>
      <c r="J1091" s="131">
        <f t="shared" si="143"/>
        <v>0.022801926815487306</v>
      </c>
    </row>
    <row r="1092" spans="1:10" s="14" customFormat="1" ht="11.25" customHeight="1" hidden="1" outlineLevel="5">
      <c r="A1092" s="12">
        <v>40087</v>
      </c>
      <c r="B1092" s="106">
        <f t="shared" si="139"/>
        <v>6181</v>
      </c>
      <c r="C1092" s="107">
        <f t="shared" si="139"/>
        <v>1812</v>
      </c>
      <c r="D1092" s="108">
        <f t="shared" si="139"/>
        <v>3345</v>
      </c>
      <c r="E1092" s="82">
        <f t="shared" si="139"/>
        <v>11338</v>
      </c>
      <c r="F1092" s="16">
        <v>40087</v>
      </c>
      <c r="G1092" s="20">
        <f t="shared" si="140"/>
        <v>0.015683836589698047</v>
      </c>
      <c r="H1092" s="21">
        <f t="shared" si="141"/>
        <v>0.03625377643504532</v>
      </c>
      <c r="I1092" s="21">
        <f t="shared" si="142"/>
        <v>0.01700291260655413</v>
      </c>
      <c r="J1092" s="131">
        <f t="shared" si="143"/>
        <v>0.017693176781957892</v>
      </c>
    </row>
    <row r="1093" spans="1:10" s="14" customFormat="1" ht="11.25" customHeight="1" hidden="1" outlineLevel="5">
      <c r="A1093" s="12">
        <v>40118</v>
      </c>
      <c r="B1093" s="106">
        <f t="shared" si="139"/>
        <v>5101</v>
      </c>
      <c r="C1093" s="107">
        <f t="shared" si="139"/>
        <v>1276</v>
      </c>
      <c r="D1093" s="108">
        <f t="shared" si="139"/>
        <v>2687</v>
      </c>
      <c r="E1093" s="82">
        <f t="shared" si="139"/>
        <v>9064</v>
      </c>
      <c r="F1093" s="16">
        <v>40118</v>
      </c>
      <c r="G1093" s="20">
        <f t="shared" si="140"/>
        <v>0.012743547657770415</v>
      </c>
      <c r="H1093" s="21">
        <f t="shared" si="141"/>
        <v>0.024636533894541734</v>
      </c>
      <c r="I1093" s="21">
        <f t="shared" si="142"/>
        <v>0.013429896639277074</v>
      </c>
      <c r="J1093" s="131">
        <f t="shared" si="143"/>
        <v>0.013898642950241508</v>
      </c>
    </row>
    <row r="1094" spans="1:10" s="14" customFormat="1" ht="11.25" customHeight="1" hidden="1" outlineLevel="5">
      <c r="A1094" s="32">
        <v>40148</v>
      </c>
      <c r="B1094" s="113">
        <f t="shared" si="139"/>
        <v>-399</v>
      </c>
      <c r="C1094" s="114">
        <f t="shared" si="139"/>
        <v>515</v>
      </c>
      <c r="D1094" s="115">
        <f t="shared" si="139"/>
        <v>186</v>
      </c>
      <c r="E1094" s="99">
        <f t="shared" si="139"/>
        <v>302</v>
      </c>
      <c r="F1094" s="24">
        <v>40148</v>
      </c>
      <c r="G1094" s="29">
        <f t="shared" si="140"/>
        <v>-0.0009842568244273302</v>
      </c>
      <c r="H1094" s="30">
        <f t="shared" si="141"/>
        <v>0.009704347170664606</v>
      </c>
      <c r="I1094" s="30">
        <f t="shared" si="142"/>
        <v>0.000917327125757658</v>
      </c>
      <c r="J1094" s="132">
        <f t="shared" si="143"/>
        <v>0.0004567356408061535</v>
      </c>
    </row>
    <row r="1095" spans="1:10" s="14" customFormat="1" ht="11.25" customHeight="1" hidden="1" outlineLevel="4" collapsed="1">
      <c r="A1095" s="12">
        <v>40179</v>
      </c>
      <c r="B1095" s="34">
        <f t="shared" si="139"/>
        <v>5754</v>
      </c>
      <c r="C1095" s="43">
        <f t="shared" si="139"/>
        <v>1091</v>
      </c>
      <c r="D1095" s="83">
        <f t="shared" si="139"/>
        <v>2610</v>
      </c>
      <c r="E1095" s="15">
        <f t="shared" si="139"/>
        <v>9455</v>
      </c>
      <c r="F1095" s="16">
        <v>40179</v>
      </c>
      <c r="G1095" s="20">
        <f t="shared" si="140"/>
        <v>0.014208003792751795</v>
      </c>
      <c r="H1095" s="21">
        <f t="shared" si="141"/>
        <v>0.020360555389668557</v>
      </c>
      <c r="I1095" s="21">
        <f t="shared" si="142"/>
        <v>0.012860373788488734</v>
      </c>
      <c r="J1095" s="131">
        <f t="shared" si="143"/>
        <v>0.014292927155201083</v>
      </c>
    </row>
    <row r="1096" spans="1:10" s="14" customFormat="1" ht="11.25" customHeight="1" hidden="1" outlineLevel="5">
      <c r="A1096" s="12">
        <v>40210</v>
      </c>
      <c r="B1096" s="106">
        <f t="shared" si="139"/>
        <v>5397</v>
      </c>
      <c r="C1096" s="107">
        <f t="shared" si="139"/>
        <v>1081</v>
      </c>
      <c r="D1096" s="107">
        <f t="shared" si="139"/>
        <v>2644</v>
      </c>
      <c r="E1096" s="55">
        <f t="shared" si="139"/>
        <v>9122</v>
      </c>
      <c r="F1096" s="16">
        <v>40210</v>
      </c>
      <c r="G1096" s="21">
        <f t="shared" si="140"/>
        <v>0.013139795051334552</v>
      </c>
      <c r="H1096" s="21">
        <f t="shared" si="141"/>
        <v>0.01977137631458619</v>
      </c>
      <c r="I1096" s="21">
        <f t="shared" si="142"/>
        <v>0.012862487169133923</v>
      </c>
      <c r="J1096" s="131">
        <f t="shared" si="143"/>
        <v>0.013595222446275621</v>
      </c>
    </row>
    <row r="1097" spans="1:10" s="14" customFormat="1" ht="11.25" customHeight="1" hidden="1" outlineLevel="5">
      <c r="A1097" s="12">
        <v>40238</v>
      </c>
      <c r="B1097" s="106">
        <f t="shared" si="139"/>
        <v>5893</v>
      </c>
      <c r="C1097" s="107">
        <f t="shared" si="139"/>
        <v>1075</v>
      </c>
      <c r="D1097" s="107">
        <f t="shared" si="139"/>
        <v>3119</v>
      </c>
      <c r="E1097" s="55">
        <f t="shared" si="139"/>
        <v>10087</v>
      </c>
      <c r="F1097" s="16">
        <v>40238</v>
      </c>
      <c r="G1097" s="21">
        <f t="shared" si="140"/>
        <v>0.014161303810791717</v>
      </c>
      <c r="H1097" s="21">
        <f t="shared" si="141"/>
        <v>0.019280436186240046</v>
      </c>
      <c r="I1097" s="21">
        <f t="shared" si="142"/>
        <v>0.0149805718457467</v>
      </c>
      <c r="J1097" s="131">
        <f t="shared" si="143"/>
        <v>0.014831795063322223</v>
      </c>
    </row>
    <row r="1098" spans="1:10" s="14" customFormat="1" ht="11.25" customHeight="1" hidden="1" outlineLevel="5">
      <c r="A1098" s="12">
        <v>40269</v>
      </c>
      <c r="B1098" s="106">
        <f t="shared" si="139"/>
        <v>4339</v>
      </c>
      <c r="C1098" s="107">
        <f t="shared" si="139"/>
        <v>1135</v>
      </c>
      <c r="D1098" s="107">
        <f t="shared" si="139"/>
        <v>2695</v>
      </c>
      <c r="E1098" s="55">
        <f t="shared" si="139"/>
        <v>8169</v>
      </c>
      <c r="F1098" s="16">
        <v>40269</v>
      </c>
      <c r="G1098" s="21">
        <f t="shared" si="140"/>
        <v>0.010281332710940295</v>
      </c>
      <c r="H1098" s="21">
        <f t="shared" si="141"/>
        <v>0.0199714944308564</v>
      </c>
      <c r="I1098" s="21">
        <f t="shared" si="142"/>
        <v>0.012753049848099109</v>
      </c>
      <c r="J1098" s="131">
        <f t="shared" si="143"/>
        <v>0.011836042771450925</v>
      </c>
    </row>
    <row r="1099" spans="1:10" s="14" customFormat="1" ht="11.25" customHeight="1" hidden="1" outlineLevel="5">
      <c r="A1099" s="12">
        <v>40299</v>
      </c>
      <c r="B1099" s="106">
        <f t="shared" si="139"/>
        <v>3634</v>
      </c>
      <c r="C1099" s="107">
        <f t="shared" si="139"/>
        <v>918</v>
      </c>
      <c r="D1099" s="107">
        <f t="shared" si="139"/>
        <v>2499</v>
      </c>
      <c r="E1099" s="55">
        <f t="shared" si="139"/>
        <v>7051</v>
      </c>
      <c r="F1099" s="16">
        <v>40299</v>
      </c>
      <c r="G1099" s="21">
        <f t="shared" si="140"/>
        <v>0.00852319368805205</v>
      </c>
      <c r="H1099" s="21">
        <f t="shared" si="141"/>
        <v>0.01583686988924542</v>
      </c>
      <c r="I1099" s="21">
        <f t="shared" si="142"/>
        <v>0.011676642509707173</v>
      </c>
      <c r="J1099" s="131">
        <f t="shared" si="143"/>
        <v>0.010096670862276598</v>
      </c>
    </row>
    <row r="1100" spans="1:10" s="14" customFormat="1" ht="11.25" customHeight="1" hidden="1" outlineLevel="5">
      <c r="A1100" s="12">
        <v>40330</v>
      </c>
      <c r="B1100" s="106">
        <f aca="true" t="shared" si="144" ref="B1100:E1115">B842-B841</f>
        <v>3622</v>
      </c>
      <c r="C1100" s="107">
        <f t="shared" si="144"/>
        <v>1015</v>
      </c>
      <c r="D1100" s="107">
        <f t="shared" si="144"/>
        <v>2522</v>
      </c>
      <c r="E1100" s="55">
        <f t="shared" si="144"/>
        <v>7159</v>
      </c>
      <c r="F1100" s="16">
        <v>40330</v>
      </c>
      <c r="G1100" s="21">
        <f t="shared" si="140"/>
        <v>0.008423255813953489</v>
      </c>
      <c r="H1100" s="21">
        <f t="shared" si="141"/>
        <v>0.017237280076081787</v>
      </c>
      <c r="I1100" s="21">
        <f t="shared" si="142"/>
        <v>0.011648099909475513</v>
      </c>
      <c r="J1100" s="131">
        <f t="shared" si="143"/>
        <v>0.010148851715338815</v>
      </c>
    </row>
    <row r="1101" spans="1:10" s="14" customFormat="1" ht="11.25" customHeight="1" hidden="1" outlineLevel="5">
      <c r="A1101" s="12">
        <v>40360</v>
      </c>
      <c r="B1101" s="106">
        <f t="shared" si="144"/>
        <v>2600</v>
      </c>
      <c r="C1101" s="107">
        <f t="shared" si="144"/>
        <v>777</v>
      </c>
      <c r="D1101" s="107">
        <f t="shared" si="144"/>
        <v>2166</v>
      </c>
      <c r="E1101" s="55">
        <f t="shared" si="144"/>
        <v>5543</v>
      </c>
      <c r="F1101" s="16">
        <v>40360</v>
      </c>
      <c r="G1101" s="21">
        <f t="shared" si="140"/>
        <v>0.00599600573771626</v>
      </c>
      <c r="H1101" s="21">
        <f t="shared" si="141"/>
        <v>0.012971835923805072</v>
      </c>
      <c r="I1101" s="21">
        <f t="shared" si="142"/>
        <v>0.009888695112263625</v>
      </c>
      <c r="J1101" s="131">
        <f t="shared" si="143"/>
        <v>0.007779004966606274</v>
      </c>
    </row>
    <row r="1102" spans="1:10" s="14" customFormat="1" ht="11.25" customHeight="1" hidden="1" outlineLevel="5">
      <c r="A1102" s="12">
        <v>40391</v>
      </c>
      <c r="B1102" s="106">
        <f t="shared" si="144"/>
        <v>4278</v>
      </c>
      <c r="C1102" s="107">
        <f t="shared" si="144"/>
        <v>938</v>
      </c>
      <c r="D1102" s="107">
        <f t="shared" si="144"/>
        <v>2561</v>
      </c>
      <c r="E1102" s="55">
        <f t="shared" si="144"/>
        <v>7777</v>
      </c>
      <c r="F1102" s="16">
        <v>40391</v>
      </c>
      <c r="G1102" s="21">
        <f t="shared" si="140"/>
        <v>0.009806933167057141</v>
      </c>
      <c r="H1102" s="21">
        <f t="shared" si="141"/>
        <v>0.01545916012921089</v>
      </c>
      <c r="I1102" s="21">
        <f t="shared" si="142"/>
        <v>0.01157754832643171</v>
      </c>
      <c r="J1102" s="131">
        <f t="shared" si="143"/>
        <v>0.010829937808277932</v>
      </c>
    </row>
    <row r="1103" spans="1:10" s="14" customFormat="1" ht="11.25" customHeight="1" hidden="1" outlineLevel="5">
      <c r="A1103" s="12">
        <v>40422</v>
      </c>
      <c r="B1103" s="106">
        <f t="shared" si="144"/>
        <v>5625</v>
      </c>
      <c r="C1103" s="107">
        <f t="shared" si="144"/>
        <v>1414</v>
      </c>
      <c r="D1103" s="107">
        <f t="shared" si="144"/>
        <v>2830</v>
      </c>
      <c r="E1103" s="55">
        <f t="shared" si="144"/>
        <v>9869</v>
      </c>
      <c r="F1103" s="16">
        <v>40422</v>
      </c>
      <c r="G1103" s="21">
        <f t="shared" si="140"/>
        <v>0.012769580022701475</v>
      </c>
      <c r="H1103" s="21">
        <f t="shared" si="141"/>
        <v>0.022949329697795954</v>
      </c>
      <c r="I1103" s="21">
        <f t="shared" si="142"/>
        <v>0.012647196835966304</v>
      </c>
      <c r="J1103" s="131">
        <f t="shared" si="143"/>
        <v>0.013595929900162423</v>
      </c>
    </row>
    <row r="1104" spans="1:10" s="14" customFormat="1" ht="11.25" customHeight="1" hidden="1" outlineLevel="5">
      <c r="A1104" s="12">
        <v>40452</v>
      </c>
      <c r="B1104" s="106">
        <f t="shared" si="144"/>
        <v>5028</v>
      </c>
      <c r="C1104" s="107">
        <f t="shared" si="144"/>
        <v>1525</v>
      </c>
      <c r="D1104" s="107">
        <f t="shared" si="144"/>
        <v>2575</v>
      </c>
      <c r="E1104" s="55">
        <f t="shared" si="144"/>
        <v>9128</v>
      </c>
      <c r="F1104" s="16">
        <v>40452</v>
      </c>
      <c r="G1104" s="21">
        <f t="shared" si="140"/>
        <v>0.011270383861025498</v>
      </c>
      <c r="H1104" s="21">
        <f t="shared" si="141"/>
        <v>0.024195595608301073</v>
      </c>
      <c r="I1104" s="21">
        <f t="shared" si="142"/>
        <v>0.011363887111366093</v>
      </c>
      <c r="J1104" s="131">
        <f t="shared" si="143"/>
        <v>0.012406421763973535</v>
      </c>
    </row>
    <row r="1105" spans="1:10" s="14" customFormat="1" ht="11.25" customHeight="1" hidden="1" outlineLevel="5">
      <c r="A1105" s="12">
        <v>40483</v>
      </c>
      <c r="B1105" s="106">
        <f t="shared" si="144"/>
        <v>4319</v>
      </c>
      <c r="C1105" s="107">
        <f t="shared" si="144"/>
        <v>1083</v>
      </c>
      <c r="D1105" s="107">
        <f t="shared" si="144"/>
        <v>1743</v>
      </c>
      <c r="E1105" s="55">
        <f t="shared" si="144"/>
        <v>7145</v>
      </c>
      <c r="F1105" s="16">
        <v>40483</v>
      </c>
      <c r="G1105" s="21">
        <f t="shared" si="140"/>
        <v>0.009573248986485738</v>
      </c>
      <c r="H1105" s="21">
        <f t="shared" si="141"/>
        <v>0.016776911994794974</v>
      </c>
      <c r="I1105" s="21">
        <f t="shared" si="142"/>
        <v>0.007605707553344679</v>
      </c>
      <c r="J1105" s="131">
        <f t="shared" si="143"/>
        <v>0.009592200581036306</v>
      </c>
    </row>
    <row r="1106" spans="1:10" s="14" customFormat="1" ht="11.25" customHeight="1" hidden="1" outlineLevel="5">
      <c r="A1106" s="32">
        <v>40513</v>
      </c>
      <c r="B1106" s="113">
        <f t="shared" si="144"/>
        <v>2864</v>
      </c>
      <c r="C1106" s="114">
        <f t="shared" si="144"/>
        <v>792</v>
      </c>
      <c r="D1106" s="114">
        <f t="shared" si="144"/>
        <v>953</v>
      </c>
      <c r="E1106" s="63">
        <f t="shared" si="144"/>
        <v>4609</v>
      </c>
      <c r="F1106" s="24">
        <v>40513</v>
      </c>
      <c r="G1106" s="30">
        <f t="shared" si="140"/>
        <v>0.0062879825763164365</v>
      </c>
      <c r="H1106" s="30">
        <f t="shared" si="141"/>
        <v>0.012066548845145957</v>
      </c>
      <c r="I1106" s="30">
        <f t="shared" si="142"/>
        <v>0.004127095486178778</v>
      </c>
      <c r="J1106" s="132">
        <f t="shared" si="143"/>
        <v>0.006128818211193571</v>
      </c>
    </row>
    <row r="1107" spans="1:10" s="14" customFormat="1" ht="11.25" customHeight="1" hidden="1" outlineLevel="4" collapsed="1">
      <c r="A1107" s="12">
        <v>40544</v>
      </c>
      <c r="B1107" s="34">
        <f t="shared" si="144"/>
        <v>4021</v>
      </c>
      <c r="C1107" s="43">
        <f t="shared" si="144"/>
        <v>979</v>
      </c>
      <c r="D1107" s="83">
        <f t="shared" si="144"/>
        <v>1852</v>
      </c>
      <c r="E1107" s="15">
        <f t="shared" si="144"/>
        <v>6852</v>
      </c>
      <c r="F1107" s="16">
        <v>40544</v>
      </c>
      <c r="G1107" s="20">
        <f t="shared" si="140"/>
        <v>0.00877303986594987</v>
      </c>
      <c r="H1107" s="21">
        <f t="shared" si="141"/>
        <v>0.014737761185042452</v>
      </c>
      <c r="I1107" s="21">
        <f t="shared" si="142"/>
        <v>0.007987372016595792</v>
      </c>
      <c r="J1107" s="131">
        <f t="shared" si="143"/>
        <v>0.009055945442290155</v>
      </c>
    </row>
    <row r="1108" spans="1:10" s="14" customFormat="1" ht="11.25" customHeight="1" hidden="1" outlineLevel="5">
      <c r="A1108" s="12">
        <v>40575</v>
      </c>
      <c r="B1108" s="106">
        <f t="shared" si="144"/>
        <v>4521</v>
      </c>
      <c r="C1108" s="107">
        <f t="shared" si="144"/>
        <v>968</v>
      </c>
      <c r="D1108" s="108">
        <f t="shared" si="144"/>
        <v>2203</v>
      </c>
      <c r="E1108" s="55">
        <f t="shared" si="144"/>
        <v>7692</v>
      </c>
      <c r="F1108" s="16">
        <v>40575</v>
      </c>
      <c r="G1108" s="20">
        <f t="shared" si="140"/>
        <v>0.009778158436013729</v>
      </c>
      <c r="H1108" s="21">
        <f t="shared" si="141"/>
        <v>0.014360526354829617</v>
      </c>
      <c r="I1108" s="21">
        <f t="shared" si="142"/>
        <v>0.00942588931960739</v>
      </c>
      <c r="J1108" s="131">
        <f t="shared" si="143"/>
        <v>0.010074893710657225</v>
      </c>
    </row>
    <row r="1109" spans="1:10" s="14" customFormat="1" ht="11.25" customHeight="1" hidden="1" outlineLevel="5">
      <c r="A1109" s="12">
        <v>40603</v>
      </c>
      <c r="B1109" s="106">
        <f t="shared" si="144"/>
        <v>4345</v>
      </c>
      <c r="C1109" s="107">
        <f t="shared" si="144"/>
        <v>994</v>
      </c>
      <c r="D1109" s="108">
        <f t="shared" si="144"/>
        <v>1935</v>
      </c>
      <c r="E1109" s="55">
        <f t="shared" si="144"/>
        <v>7274</v>
      </c>
      <c r="F1109" s="16">
        <v>40603</v>
      </c>
      <c r="G1109" s="20">
        <f t="shared" si="140"/>
        <v>0.009306499770818072</v>
      </c>
      <c r="H1109" s="21">
        <f t="shared" si="141"/>
        <v>0.014537477148080439</v>
      </c>
      <c r="I1109" s="21">
        <f t="shared" si="142"/>
        <v>0.00820189809300571</v>
      </c>
      <c r="J1109" s="131">
        <f t="shared" si="143"/>
        <v>0.009432371942000119</v>
      </c>
    </row>
    <row r="1110" spans="1:10" s="14" customFormat="1" ht="11.25" customHeight="1" hidden="1" outlineLevel="5">
      <c r="A1110" s="12">
        <v>40634</v>
      </c>
      <c r="B1110" s="34">
        <f t="shared" si="144"/>
        <v>3411</v>
      </c>
      <c r="C1110" s="43">
        <f t="shared" si="144"/>
        <v>802</v>
      </c>
      <c r="D1110" s="83">
        <f t="shared" si="144"/>
        <v>2054</v>
      </c>
      <c r="E1110" s="15">
        <f t="shared" si="144"/>
        <v>6267</v>
      </c>
      <c r="F1110" s="16">
        <v>40634</v>
      </c>
      <c r="G1110" s="20">
        <f t="shared" si="140"/>
        <v>0.007238611018562336</v>
      </c>
      <c r="H1110" s="21">
        <f t="shared" si="141"/>
        <v>0.011561360261788407</v>
      </c>
      <c r="I1110" s="21">
        <f t="shared" si="142"/>
        <v>0.008635476927216466</v>
      </c>
      <c r="J1110" s="131">
        <f t="shared" si="143"/>
        <v>0.008050634082173762</v>
      </c>
    </row>
    <row r="1111" spans="1:10" s="14" customFormat="1" ht="11.25" customHeight="1" hidden="1" outlineLevel="5">
      <c r="A1111" s="12">
        <v>40664</v>
      </c>
      <c r="B1111" s="34">
        <f t="shared" si="144"/>
        <v>4458</v>
      </c>
      <c r="C1111" s="43">
        <f t="shared" si="144"/>
        <v>948</v>
      </c>
      <c r="D1111" s="83">
        <f t="shared" si="144"/>
        <v>2484</v>
      </c>
      <c r="E1111" s="15">
        <f t="shared" si="144"/>
        <v>7890</v>
      </c>
      <c r="F1111" s="16">
        <v>40664</v>
      </c>
      <c r="G1111" s="20">
        <f t="shared" si="140"/>
        <v>0.009392500326567419</v>
      </c>
      <c r="H1111" s="21">
        <f t="shared" si="141"/>
        <v>0.013509854498297016</v>
      </c>
      <c r="I1111" s="21">
        <f t="shared" si="142"/>
        <v>0.010353882706014755</v>
      </c>
      <c r="J1111" s="131">
        <f t="shared" si="143"/>
        <v>0.010054605812301281</v>
      </c>
    </row>
    <row r="1112" spans="1:10" s="14" customFormat="1" ht="11.25" customHeight="1" hidden="1" outlineLevel="5">
      <c r="A1112" s="12">
        <v>40695</v>
      </c>
      <c r="B1112" s="34">
        <f t="shared" si="144"/>
        <v>2072</v>
      </c>
      <c r="C1112" s="43">
        <f t="shared" si="144"/>
        <v>456</v>
      </c>
      <c r="D1112" s="83">
        <f t="shared" si="144"/>
        <v>876</v>
      </c>
      <c r="E1112" s="15">
        <f t="shared" si="144"/>
        <v>3404</v>
      </c>
      <c r="F1112" s="16">
        <v>40695</v>
      </c>
      <c r="G1112" s="20">
        <f t="shared" si="140"/>
        <v>0.004324847837158625</v>
      </c>
      <c r="H1112" s="21">
        <f t="shared" si="141"/>
        <v>0.00641178869219196</v>
      </c>
      <c r="I1112" s="21">
        <f t="shared" si="142"/>
        <v>0.003613950840367336</v>
      </c>
      <c r="J1112" s="131">
        <f t="shared" si="143"/>
        <v>0.004294699125037061</v>
      </c>
    </row>
    <row r="1113" spans="1:10" s="14" customFormat="1" ht="11.25" customHeight="1" hidden="1" outlineLevel="5">
      <c r="A1113" s="12">
        <v>40725</v>
      </c>
      <c r="B1113" s="34">
        <f t="shared" si="144"/>
        <v>1686</v>
      </c>
      <c r="C1113" s="43">
        <f t="shared" si="144"/>
        <v>323</v>
      </c>
      <c r="D1113" s="83">
        <f t="shared" si="144"/>
        <v>740</v>
      </c>
      <c r="E1113" s="15">
        <f t="shared" si="144"/>
        <v>2749</v>
      </c>
      <c r="F1113" s="16">
        <v>40725</v>
      </c>
      <c r="G1113" s="20">
        <f t="shared" si="140"/>
        <v>0.003504002793226426</v>
      </c>
      <c r="H1113" s="21">
        <f t="shared" si="141"/>
        <v>0.0045127488648271045</v>
      </c>
      <c r="I1113" s="21">
        <f t="shared" si="142"/>
        <v>0.003041887614584618</v>
      </c>
      <c r="J1113" s="131">
        <f t="shared" si="143"/>
        <v>0.003453478541071772</v>
      </c>
    </row>
    <row r="1114" spans="1:10" s="14" customFormat="1" ht="11.25" customHeight="1" hidden="1" outlineLevel="5">
      <c r="A1114" s="12">
        <v>40756</v>
      </c>
      <c r="B1114" s="34">
        <f t="shared" si="144"/>
        <v>3122</v>
      </c>
      <c r="C1114" s="43">
        <f t="shared" si="144"/>
        <v>543</v>
      </c>
      <c r="D1114" s="83">
        <f t="shared" si="144"/>
        <v>1375</v>
      </c>
      <c r="E1114" s="15">
        <f t="shared" si="144"/>
        <v>5040</v>
      </c>
      <c r="F1114" s="16">
        <v>40756</v>
      </c>
      <c r="G1114" s="20">
        <f t="shared" si="140"/>
        <v>0.0064657761209485345</v>
      </c>
      <c r="H1114" s="21">
        <f t="shared" si="141"/>
        <v>0.007552365851623132</v>
      </c>
      <c r="I1114" s="21">
        <f t="shared" si="142"/>
        <v>0.005635014958403344</v>
      </c>
      <c r="J1114" s="131">
        <f t="shared" si="143"/>
        <v>0.006309795958225144</v>
      </c>
    </row>
    <row r="1115" spans="1:10" s="14" customFormat="1" ht="11.25" customHeight="1" hidden="1" outlineLevel="5">
      <c r="A1115" s="12">
        <v>40787</v>
      </c>
      <c r="B1115" s="34">
        <f t="shared" si="144"/>
        <v>5079</v>
      </c>
      <c r="C1115" s="43">
        <f t="shared" si="144"/>
        <v>1137</v>
      </c>
      <c r="D1115" s="83">
        <f t="shared" si="144"/>
        <v>2278</v>
      </c>
      <c r="E1115" s="15">
        <f t="shared" si="144"/>
        <v>8494</v>
      </c>
      <c r="F1115" s="16">
        <v>40787</v>
      </c>
      <c r="G1115" s="20">
        <f t="shared" si="140"/>
        <v>0.010451219411817965</v>
      </c>
      <c r="H1115" s="21">
        <f t="shared" si="141"/>
        <v>0.015695531536008615</v>
      </c>
      <c r="I1115" s="21">
        <f t="shared" si="142"/>
        <v>0.009283371029199013</v>
      </c>
      <c r="J1115" s="131">
        <f t="shared" si="143"/>
        <v>0.010567331593260993</v>
      </c>
    </row>
    <row r="1116" spans="1:10" s="14" customFormat="1" ht="11.25" customHeight="1" hidden="1" outlineLevel="5">
      <c r="A1116" s="12">
        <v>40817</v>
      </c>
      <c r="B1116" s="34">
        <f aca="true" t="shared" si="145" ref="B1116:E1131">B858-B857</f>
        <v>4602</v>
      </c>
      <c r="C1116" s="43">
        <f t="shared" si="145"/>
        <v>1308</v>
      </c>
      <c r="D1116" s="83">
        <f t="shared" si="145"/>
        <v>2265</v>
      </c>
      <c r="E1116" s="15">
        <f t="shared" si="145"/>
        <v>8175</v>
      </c>
      <c r="F1116" s="16">
        <v>40817</v>
      </c>
      <c r="G1116" s="20">
        <f aca="true" t="shared" si="146" ref="G1116:G1147">B1116/B857</f>
        <v>0.009371735318734713</v>
      </c>
      <c r="H1116" s="21">
        <f aca="true" t="shared" si="147" ref="H1116:H1147">C1116/C857</f>
        <v>0.0177770529234282</v>
      </c>
      <c r="I1116" s="21">
        <f aca="true" t="shared" si="148" ref="I1116:I1147">D1116/D857</f>
        <v>0.009145492059774775</v>
      </c>
      <c r="J1116" s="131">
        <f aca="true" t="shared" si="149" ref="J1116:J1147">E1116/E857</f>
        <v>0.010064114874946448</v>
      </c>
    </row>
    <row r="1117" spans="1:10" s="14" customFormat="1" ht="11.25" customHeight="1" hidden="1" outlineLevel="5">
      <c r="A1117" s="12">
        <v>40848</v>
      </c>
      <c r="B1117" s="34">
        <f t="shared" si="145"/>
        <v>3562</v>
      </c>
      <c r="C1117" s="43">
        <f t="shared" si="145"/>
        <v>922</v>
      </c>
      <c r="D1117" s="83">
        <f t="shared" si="145"/>
        <v>1653</v>
      </c>
      <c r="E1117" s="15">
        <f t="shared" si="145"/>
        <v>6137</v>
      </c>
      <c r="F1117" s="16">
        <v>40848</v>
      </c>
      <c r="G1117" s="20">
        <f t="shared" si="146"/>
        <v>0.007186479250604757</v>
      </c>
      <c r="H1117" s="21">
        <f t="shared" si="147"/>
        <v>0.012312047645754881</v>
      </c>
      <c r="I1117" s="21">
        <f t="shared" si="148"/>
        <v>0.00661390480458372</v>
      </c>
      <c r="J1117" s="131">
        <f t="shared" si="149"/>
        <v>0.007479886454909216</v>
      </c>
    </row>
    <row r="1118" spans="1:10" s="14" customFormat="1" ht="11.25" customHeight="1" hidden="1" outlineLevel="5">
      <c r="A1118" s="32">
        <v>40878</v>
      </c>
      <c r="B1118" s="33">
        <f t="shared" si="145"/>
        <v>2406</v>
      </c>
      <c r="C1118" s="45">
        <f t="shared" si="145"/>
        <v>680</v>
      </c>
      <c r="D1118" s="100">
        <f t="shared" si="145"/>
        <v>1114</v>
      </c>
      <c r="E1118" s="28">
        <f t="shared" si="145"/>
        <v>4200</v>
      </c>
      <c r="F1118" s="24">
        <v>40878</v>
      </c>
      <c r="G1118" s="29">
        <f t="shared" si="146"/>
        <v>0.004819566719750008</v>
      </c>
      <c r="H1118" s="30">
        <f t="shared" si="147"/>
        <v>0.00897002954833263</v>
      </c>
      <c r="I1118" s="30">
        <f t="shared" si="148"/>
        <v>0.0044279973447915386</v>
      </c>
      <c r="J1118" s="132">
        <f t="shared" si="149"/>
        <v>0.005081030336170645</v>
      </c>
    </row>
    <row r="1119" spans="1:10" s="14" customFormat="1" ht="11.25" customHeight="1" hidden="1" outlineLevel="4" collapsed="1">
      <c r="A1119" s="12">
        <v>40909</v>
      </c>
      <c r="B1119" s="34">
        <f t="shared" si="145"/>
        <v>3577</v>
      </c>
      <c r="C1119" s="43">
        <f t="shared" si="145"/>
        <v>787</v>
      </c>
      <c r="D1119" s="83">
        <f t="shared" si="145"/>
        <v>1619</v>
      </c>
      <c r="E1119" s="15">
        <f t="shared" si="145"/>
        <v>5983</v>
      </c>
      <c r="F1119" s="16">
        <v>40909</v>
      </c>
      <c r="G1119" s="20">
        <f t="shared" si="146"/>
        <v>0.0071308816815882905</v>
      </c>
      <c r="H1119" s="21">
        <f t="shared" si="147"/>
        <v>0.01028919569082732</v>
      </c>
      <c r="I1119" s="21">
        <f t="shared" si="148"/>
        <v>0.006406933259462989</v>
      </c>
      <c r="J1119" s="131">
        <f t="shared" si="149"/>
        <v>0.0072014578649115795</v>
      </c>
    </row>
    <row r="1120" spans="1:10" s="14" customFormat="1" ht="11.25" customHeight="1" hidden="1" outlineLevel="5">
      <c r="A1120" s="12">
        <v>40940</v>
      </c>
      <c r="B1120" s="34">
        <f t="shared" si="145"/>
        <v>2783</v>
      </c>
      <c r="C1120" s="43">
        <f t="shared" si="145"/>
        <v>707</v>
      </c>
      <c r="D1120" s="83">
        <f t="shared" si="145"/>
        <v>1004</v>
      </c>
      <c r="E1120" s="15">
        <f t="shared" si="145"/>
        <v>4494</v>
      </c>
      <c r="F1120" s="16">
        <v>40940</v>
      </c>
      <c r="G1120" s="20">
        <f t="shared" si="146"/>
        <v>0.005508731230131552</v>
      </c>
      <c r="H1120" s="21">
        <f t="shared" si="147"/>
        <v>0.009149142672274345</v>
      </c>
      <c r="I1120" s="21">
        <f t="shared" si="148"/>
        <v>0.003947875461044221</v>
      </c>
      <c r="J1120" s="131">
        <f t="shared" si="149"/>
        <v>0.0053705423243907945</v>
      </c>
    </row>
    <row r="1121" spans="1:10" s="14" customFormat="1" ht="11.25" customHeight="1" hidden="1" outlineLevel="5">
      <c r="A1121" s="12">
        <v>40969</v>
      </c>
      <c r="B1121" s="34">
        <f t="shared" si="145"/>
        <v>2922</v>
      </c>
      <c r="C1121" s="43">
        <f t="shared" si="145"/>
        <v>688</v>
      </c>
      <c r="D1121" s="83">
        <f t="shared" si="145"/>
        <v>1193</v>
      </c>
      <c r="E1121" s="15">
        <f t="shared" si="145"/>
        <v>4803</v>
      </c>
      <c r="F1121" s="16">
        <v>40969</v>
      </c>
      <c r="G1121" s="20">
        <f t="shared" si="146"/>
        <v>0.005752183644663875</v>
      </c>
      <c r="H1121" s="21">
        <f t="shared" si="147"/>
        <v>0.008822548793311277</v>
      </c>
      <c r="I1121" s="21">
        <f t="shared" si="148"/>
        <v>0.004672604360052954</v>
      </c>
      <c r="J1121" s="131">
        <f t="shared" si="149"/>
        <v>0.005709150688057854</v>
      </c>
    </row>
    <row r="1122" spans="1:10" s="14" customFormat="1" ht="11.25" customHeight="1" hidden="1" outlineLevel="5">
      <c r="A1122" s="12">
        <v>41000</v>
      </c>
      <c r="B1122" s="34">
        <f t="shared" si="145"/>
        <v>2813</v>
      </c>
      <c r="C1122" s="43">
        <f t="shared" si="145"/>
        <v>631</v>
      </c>
      <c r="D1122" s="83">
        <f t="shared" si="145"/>
        <v>1349</v>
      </c>
      <c r="E1122" s="15">
        <f t="shared" si="145"/>
        <v>4793</v>
      </c>
      <c r="F1122" s="16">
        <v>41000</v>
      </c>
      <c r="G1122" s="20">
        <f t="shared" si="146"/>
        <v>0.00550593752630147</v>
      </c>
      <c r="H1122" s="21">
        <f t="shared" si="147"/>
        <v>0.0080208465742977</v>
      </c>
      <c r="I1122" s="21">
        <f t="shared" si="148"/>
        <v>0.005259033725649192</v>
      </c>
      <c r="J1122" s="131">
        <f t="shared" si="149"/>
        <v>0.005664922159029127</v>
      </c>
    </row>
    <row r="1123" spans="1:10" s="14" customFormat="1" ht="11.25" customHeight="1" hidden="1" outlineLevel="5">
      <c r="A1123" s="12">
        <v>41030</v>
      </c>
      <c r="B1123" s="34">
        <f t="shared" si="145"/>
        <v>1287</v>
      </c>
      <c r="C1123" s="43">
        <f t="shared" si="145"/>
        <v>329</v>
      </c>
      <c r="D1123" s="83">
        <f t="shared" si="145"/>
        <v>292</v>
      </c>
      <c r="E1123" s="15">
        <f t="shared" si="145"/>
        <v>1908</v>
      </c>
      <c r="F1123" s="16">
        <v>41030</v>
      </c>
      <c r="G1123" s="20">
        <f t="shared" si="146"/>
        <v>0.0025052752882915854</v>
      </c>
      <c r="H1123" s="21">
        <f t="shared" si="147"/>
        <v>0.004148749700508191</v>
      </c>
      <c r="I1123" s="21">
        <f t="shared" si="148"/>
        <v>0.0011323974249592803</v>
      </c>
      <c r="J1123" s="131">
        <f t="shared" si="149"/>
        <v>0.0022423922611611315</v>
      </c>
    </row>
    <row r="1124" spans="1:10" s="14" customFormat="1" ht="11.25" customHeight="1" hidden="1" outlineLevel="5">
      <c r="A1124" s="12">
        <v>41061</v>
      </c>
      <c r="B1124" s="34">
        <f t="shared" si="145"/>
        <v>2926</v>
      </c>
      <c r="C1124" s="43">
        <f t="shared" si="145"/>
        <v>451</v>
      </c>
      <c r="D1124" s="83">
        <f t="shared" si="145"/>
        <v>1309</v>
      </c>
      <c r="E1124" s="15">
        <f t="shared" si="145"/>
        <v>4686</v>
      </c>
      <c r="F1124" s="16">
        <v>41061</v>
      </c>
      <c r="G1124" s="20">
        <f t="shared" si="146"/>
        <v>0.005681520301823484</v>
      </c>
      <c r="H1124" s="21">
        <f t="shared" si="147"/>
        <v>0.0056636945874670355</v>
      </c>
      <c r="I1124" s="21">
        <f t="shared" si="148"/>
        <v>0.005070656047599864</v>
      </c>
      <c r="J1124" s="131">
        <f t="shared" si="149"/>
        <v>0.005494937176427822</v>
      </c>
    </row>
    <row r="1125" spans="1:10" s="14" customFormat="1" ht="11.25" customHeight="1" hidden="1" outlineLevel="5">
      <c r="A1125" s="12">
        <v>41091</v>
      </c>
      <c r="B1125" s="34">
        <f t="shared" si="145"/>
        <v>2627</v>
      </c>
      <c r="C1125" s="43">
        <f t="shared" si="145"/>
        <v>588</v>
      </c>
      <c r="D1125" s="83">
        <f t="shared" si="145"/>
        <v>1354</v>
      </c>
      <c r="E1125" s="15">
        <f t="shared" si="145"/>
        <v>4569</v>
      </c>
      <c r="F1125" s="16">
        <v>41091</v>
      </c>
      <c r="G1125" s="20">
        <f t="shared" si="146"/>
        <v>0.00507212378530648</v>
      </c>
      <c r="H1125" s="21">
        <f t="shared" si="147"/>
        <v>0.00734256565227707</v>
      </c>
      <c r="I1125" s="21">
        <f t="shared" si="148"/>
        <v>0.0052185106817594935</v>
      </c>
      <c r="J1125" s="131">
        <f t="shared" si="149"/>
        <v>0.0053284600878630295</v>
      </c>
    </row>
    <row r="1126" spans="1:10" s="14" customFormat="1" ht="11.25" customHeight="1" hidden="1" outlineLevel="5">
      <c r="A1126" s="12">
        <v>41122</v>
      </c>
      <c r="B1126" s="34">
        <f t="shared" si="145"/>
        <v>4860</v>
      </c>
      <c r="C1126" s="43">
        <f t="shared" si="145"/>
        <v>785</v>
      </c>
      <c r="D1126" s="83">
        <f t="shared" si="145"/>
        <v>1982</v>
      </c>
      <c r="E1126" s="15">
        <f t="shared" si="145"/>
        <v>7627</v>
      </c>
      <c r="F1126" s="16">
        <v>41122</v>
      </c>
      <c r="G1126" s="20">
        <f t="shared" si="146"/>
        <v>0.009336171324506874</v>
      </c>
      <c r="H1126" s="21">
        <f t="shared" si="147"/>
        <v>0.009731123479899342</v>
      </c>
      <c r="I1126" s="21">
        <f t="shared" si="148"/>
        <v>0.007599256177750513</v>
      </c>
      <c r="J1126" s="131">
        <f t="shared" si="149"/>
        <v>0.008847617279940606</v>
      </c>
    </row>
    <row r="1127" spans="1:10" s="14" customFormat="1" ht="11.25" customHeight="1" hidden="1" outlineLevel="5">
      <c r="A1127" s="12">
        <v>41153</v>
      </c>
      <c r="B1127" s="34">
        <f t="shared" si="145"/>
        <v>4200</v>
      </c>
      <c r="C1127" s="43">
        <f t="shared" si="145"/>
        <v>897</v>
      </c>
      <c r="D1127" s="83">
        <f t="shared" si="145"/>
        <v>1934</v>
      </c>
      <c r="E1127" s="15">
        <f t="shared" si="145"/>
        <v>7031</v>
      </c>
      <c r="F1127" s="16">
        <v>41153</v>
      </c>
      <c r="G1127" s="20">
        <f t="shared" si="146"/>
        <v>0.007993665971344611</v>
      </c>
      <c r="H1127" s="21">
        <f t="shared" si="147"/>
        <v>0.011012350529133007</v>
      </c>
      <c r="I1127" s="21">
        <f t="shared" si="148"/>
        <v>0.007359292533780827</v>
      </c>
      <c r="J1127" s="131">
        <f t="shared" si="149"/>
        <v>0.00808470368543362</v>
      </c>
    </row>
    <row r="1128" spans="1:10" s="14" customFormat="1" ht="11.25" customHeight="1" hidden="1" outlineLevel="5">
      <c r="A1128" s="12">
        <v>41183</v>
      </c>
      <c r="B1128" s="34">
        <f t="shared" si="145"/>
        <v>5345</v>
      </c>
      <c r="C1128" s="43">
        <f t="shared" si="145"/>
        <v>1287</v>
      </c>
      <c r="D1128" s="83">
        <f t="shared" si="145"/>
        <v>2223</v>
      </c>
      <c r="E1128" s="15">
        <f t="shared" si="145"/>
        <v>8855</v>
      </c>
      <c r="F1128" s="16">
        <v>41183</v>
      </c>
      <c r="G1128" s="20">
        <f t="shared" si="146"/>
        <v>0.010092217757771669</v>
      </c>
      <c r="H1128" s="21">
        <f t="shared" si="147"/>
        <v>0.015628225522458742</v>
      </c>
      <c r="I1128" s="21">
        <f t="shared" si="148"/>
        <v>0.0083972031987187</v>
      </c>
      <c r="J1128" s="131">
        <f t="shared" si="149"/>
        <v>0.010100399453403566</v>
      </c>
    </row>
    <row r="1129" spans="1:10" s="14" customFormat="1" ht="11.25" customHeight="1" hidden="1" outlineLevel="5">
      <c r="A1129" s="12">
        <v>41214</v>
      </c>
      <c r="B1129" s="34">
        <f t="shared" si="145"/>
        <v>3438</v>
      </c>
      <c r="C1129" s="43">
        <f t="shared" si="145"/>
        <v>694</v>
      </c>
      <c r="D1129" s="83">
        <f t="shared" si="145"/>
        <v>1137</v>
      </c>
      <c r="E1129" s="15">
        <f t="shared" si="145"/>
        <v>5269</v>
      </c>
      <c r="F1129" s="16">
        <v>41214</v>
      </c>
      <c r="G1129" s="20">
        <f t="shared" si="146"/>
        <v>0.0064266367080964785</v>
      </c>
      <c r="H1129" s="21">
        <f t="shared" si="147"/>
        <v>0.008297663741361582</v>
      </c>
      <c r="I1129" s="21">
        <f t="shared" si="148"/>
        <v>0.004259160754287256</v>
      </c>
      <c r="J1129" s="131">
        <f t="shared" si="149"/>
        <v>0.005949954435251193</v>
      </c>
    </row>
    <row r="1130" spans="1:10" s="14" customFormat="1" ht="11.25" customHeight="1" hidden="1" outlineLevel="5">
      <c r="A1130" s="32">
        <v>41244</v>
      </c>
      <c r="B1130" s="33">
        <f t="shared" si="145"/>
        <v>3158</v>
      </c>
      <c r="C1130" s="45">
        <f t="shared" si="145"/>
        <v>530</v>
      </c>
      <c r="D1130" s="100">
        <f t="shared" si="145"/>
        <v>755</v>
      </c>
      <c r="E1130" s="28">
        <f t="shared" si="145"/>
        <v>4443</v>
      </c>
      <c r="F1130" s="24">
        <v>41244</v>
      </c>
      <c r="G1130" s="29">
        <f t="shared" si="146"/>
        <v>0.005865538383243654</v>
      </c>
      <c r="H1130" s="30">
        <f t="shared" si="147"/>
        <v>0.00628468434283546</v>
      </c>
      <c r="I1130" s="30">
        <f t="shared" si="148"/>
        <v>0.0028162079293971077</v>
      </c>
      <c r="J1130" s="132">
        <f t="shared" si="149"/>
        <v>0.004987528372671532</v>
      </c>
    </row>
    <row r="1131" spans="1:10" s="14" customFormat="1" ht="11.25" customHeight="1" hidden="1" outlineLevel="4" collapsed="1">
      <c r="A1131" s="12">
        <v>41275</v>
      </c>
      <c r="B1131" s="34">
        <f t="shared" si="145"/>
        <v>2422</v>
      </c>
      <c r="C1131" s="43">
        <f t="shared" si="145"/>
        <v>433</v>
      </c>
      <c r="D1131" s="83">
        <f t="shared" si="145"/>
        <v>537</v>
      </c>
      <c r="E1131" s="15">
        <f t="shared" si="145"/>
        <v>3392</v>
      </c>
      <c r="F1131" s="16">
        <v>41275</v>
      </c>
      <c r="G1131" s="20">
        <f t="shared" si="146"/>
        <v>0.004472290082115087</v>
      </c>
      <c r="H1131" s="21">
        <f t="shared" si="147"/>
        <v>0.005102401546039453</v>
      </c>
      <c r="I1131" s="21">
        <f t="shared" si="148"/>
        <v>0.0019974260357230535</v>
      </c>
      <c r="J1131" s="131">
        <f t="shared" si="149"/>
        <v>0.0037888223040105445</v>
      </c>
    </row>
    <row r="1132" spans="1:10" s="14" customFormat="1" ht="11.25" customHeight="1" hidden="1" outlineLevel="5">
      <c r="A1132" s="12">
        <v>41306</v>
      </c>
      <c r="B1132" s="34">
        <f aca="true" t="shared" si="150" ref="B1132:E1147">B874-B873</f>
        <v>1792</v>
      </c>
      <c r="C1132" s="43">
        <f t="shared" si="150"/>
        <v>308</v>
      </c>
      <c r="D1132" s="83">
        <f t="shared" si="150"/>
        <v>449</v>
      </c>
      <c r="E1132" s="15">
        <f t="shared" si="150"/>
        <v>2549</v>
      </c>
      <c r="F1132" s="16">
        <v>41306</v>
      </c>
      <c r="G1132" s="20">
        <f t="shared" si="146"/>
        <v>0.0032942448145976224</v>
      </c>
      <c r="H1132" s="21">
        <f t="shared" si="147"/>
        <v>0.003610997127615921</v>
      </c>
      <c r="I1132" s="21">
        <f t="shared" si="148"/>
        <v>0.0016667718452909055</v>
      </c>
      <c r="J1132" s="131">
        <f t="shared" si="149"/>
        <v>0.0028364548431715326</v>
      </c>
    </row>
    <row r="1133" spans="1:10" s="14" customFormat="1" ht="11.25" customHeight="1" hidden="1" outlineLevel="5">
      <c r="A1133" s="12">
        <v>41334</v>
      </c>
      <c r="B1133" s="34">
        <f t="shared" si="150"/>
        <v>1834</v>
      </c>
      <c r="C1133" s="43">
        <f t="shared" si="150"/>
        <v>353</v>
      </c>
      <c r="D1133" s="83">
        <f t="shared" si="150"/>
        <v>565</v>
      </c>
      <c r="E1133" s="15">
        <f t="shared" si="150"/>
        <v>2752</v>
      </c>
      <c r="F1133" s="16">
        <v>41334</v>
      </c>
      <c r="G1133" s="20">
        <f t="shared" si="146"/>
        <v>0.0033603837506939725</v>
      </c>
      <c r="H1133" s="21">
        <f t="shared" si="147"/>
        <v>0.00412368725395138</v>
      </c>
      <c r="I1133" s="21">
        <f t="shared" si="148"/>
        <v>0.002093895460879362</v>
      </c>
      <c r="J1133" s="131">
        <f t="shared" si="149"/>
        <v>0.0030536858387538476</v>
      </c>
    </row>
    <row r="1134" spans="1:10" s="14" customFormat="1" ht="11.25" customHeight="1" hidden="1" outlineLevel="5">
      <c r="A1134" s="12">
        <v>41365</v>
      </c>
      <c r="B1134" s="34">
        <f t="shared" si="150"/>
        <v>3451</v>
      </c>
      <c r="C1134" s="43">
        <f t="shared" si="150"/>
        <v>337</v>
      </c>
      <c r="D1134" s="83">
        <f t="shared" si="150"/>
        <v>1212</v>
      </c>
      <c r="E1134" s="15">
        <f t="shared" si="150"/>
        <v>5000</v>
      </c>
      <c r="F1134" s="16">
        <v>41365</v>
      </c>
      <c r="G1134" s="20">
        <f t="shared" si="146"/>
        <v>0.006301987746642196</v>
      </c>
      <c r="H1134" s="21">
        <f t="shared" si="147"/>
        <v>0.003920610544929965</v>
      </c>
      <c r="I1134" s="21">
        <f t="shared" si="148"/>
        <v>0.0044822982503504106</v>
      </c>
      <c r="J1134" s="131">
        <f t="shared" si="149"/>
        <v>0.005531230433272342</v>
      </c>
    </row>
    <row r="1135" spans="1:10" s="14" customFormat="1" ht="11.25" customHeight="1" hidden="1" outlineLevel="5">
      <c r="A1135" s="12">
        <v>41395</v>
      </c>
      <c r="B1135" s="34">
        <f t="shared" si="150"/>
        <v>2611</v>
      </c>
      <c r="C1135" s="43">
        <f t="shared" si="150"/>
        <v>380</v>
      </c>
      <c r="D1135" s="83">
        <f t="shared" si="150"/>
        <v>1020</v>
      </c>
      <c r="E1135" s="15">
        <f t="shared" si="150"/>
        <v>4011</v>
      </c>
      <c r="F1135" s="16">
        <v>41395</v>
      </c>
      <c r="G1135" s="20">
        <f t="shared" si="146"/>
        <v>0.0047381754304462705</v>
      </c>
      <c r="H1135" s="21">
        <f t="shared" si="147"/>
        <v>0.00440360168263938</v>
      </c>
      <c r="I1135" s="21">
        <f t="shared" si="148"/>
        <v>0.0037553983851786946</v>
      </c>
      <c r="J1135" s="131">
        <f t="shared" si="149"/>
        <v>0.004412745143339956</v>
      </c>
    </row>
    <row r="1136" spans="1:10" s="14" customFormat="1" ht="11.25" customHeight="1" hidden="1" outlineLevel="5">
      <c r="A1136" s="12">
        <v>41426</v>
      </c>
      <c r="B1136" s="34">
        <f t="shared" si="150"/>
        <v>1055</v>
      </c>
      <c r="C1136" s="43">
        <f t="shared" si="150"/>
        <v>-12</v>
      </c>
      <c r="D1136" s="83">
        <f t="shared" si="150"/>
        <v>219</v>
      </c>
      <c r="E1136" s="15">
        <f t="shared" si="150"/>
        <v>1262</v>
      </c>
      <c r="F1136" s="16">
        <v>41426</v>
      </c>
      <c r="G1136" s="20">
        <f t="shared" si="146"/>
        <v>0.0019054774801460083</v>
      </c>
      <c r="H1136" s="21">
        <f t="shared" si="147"/>
        <v>-0.00013845142085770656</v>
      </c>
      <c r="I1136" s="21">
        <f t="shared" si="148"/>
        <v>0.0008032894519658584</v>
      </c>
      <c r="J1136" s="131">
        <f t="shared" si="149"/>
        <v>0.0013823032326398816</v>
      </c>
    </row>
    <row r="1137" spans="1:10" s="14" customFormat="1" ht="11.25" customHeight="1" hidden="1" outlineLevel="5">
      <c r="A1137" s="12">
        <v>41456</v>
      </c>
      <c r="B1137" s="34">
        <f t="shared" si="150"/>
        <v>1625</v>
      </c>
      <c r="C1137" s="43">
        <f t="shared" si="150"/>
        <v>262</v>
      </c>
      <c r="D1137" s="83">
        <f t="shared" si="150"/>
        <v>818</v>
      </c>
      <c r="E1137" s="15">
        <f t="shared" si="150"/>
        <v>2705</v>
      </c>
      <c r="F1137" s="16">
        <v>41456</v>
      </c>
      <c r="G1137" s="20">
        <f t="shared" si="146"/>
        <v>0.0029293952646550886</v>
      </c>
      <c r="H1137" s="21">
        <f t="shared" si="147"/>
        <v>0.0030232745987237627</v>
      </c>
      <c r="I1137" s="21">
        <f t="shared" si="148"/>
        <v>0.0029980062159150884</v>
      </c>
      <c r="J1137" s="131">
        <f t="shared" si="149"/>
        <v>0.0029587708139408968</v>
      </c>
    </row>
    <row r="1138" spans="1:10" s="14" customFormat="1" ht="11.25" customHeight="1" hidden="1" outlineLevel="5">
      <c r="A1138" s="12">
        <v>41487</v>
      </c>
      <c r="B1138" s="34">
        <f t="shared" si="150"/>
        <v>2601</v>
      </c>
      <c r="C1138" s="43">
        <f t="shared" si="150"/>
        <v>207</v>
      </c>
      <c r="D1138" s="83">
        <f t="shared" si="150"/>
        <v>717</v>
      </c>
      <c r="E1138" s="15">
        <f t="shared" si="150"/>
        <v>3525</v>
      </c>
      <c r="F1138" s="16">
        <v>41487</v>
      </c>
      <c r="G1138" s="20">
        <f t="shared" si="146"/>
        <v>0.004675139795846836</v>
      </c>
      <c r="H1138" s="21">
        <f t="shared" si="147"/>
        <v>0.00238141803665313</v>
      </c>
      <c r="I1138" s="21">
        <f t="shared" si="148"/>
        <v>0.002619982021880687</v>
      </c>
      <c r="J1138" s="131">
        <f t="shared" si="149"/>
        <v>0.0038443250128689464</v>
      </c>
    </row>
    <row r="1139" spans="1:10" s="14" customFormat="1" ht="11.25" customHeight="1" hidden="1" outlineLevel="5">
      <c r="A1139" s="12">
        <v>41518</v>
      </c>
      <c r="B1139" s="34">
        <f t="shared" si="150"/>
        <v>5942</v>
      </c>
      <c r="C1139" s="43">
        <f t="shared" si="150"/>
        <v>1026</v>
      </c>
      <c r="D1139" s="83">
        <f t="shared" si="150"/>
        <v>1842</v>
      </c>
      <c r="E1139" s="15">
        <f t="shared" si="150"/>
        <v>8810</v>
      </c>
      <c r="F1139" s="16">
        <v>41518</v>
      </c>
      <c r="G1139" s="20">
        <f t="shared" si="146"/>
        <v>0.010630684786420203</v>
      </c>
      <c r="H1139" s="21">
        <f t="shared" si="147"/>
        <v>0.011775507861815677</v>
      </c>
      <c r="I1139" s="21">
        <f t="shared" si="148"/>
        <v>0.006713243896305529</v>
      </c>
      <c r="J1139" s="131">
        <f t="shared" si="149"/>
        <v>0.00957129090749092</v>
      </c>
    </row>
    <row r="1140" spans="1:10" s="14" customFormat="1" ht="11.25" customHeight="1" hidden="1" outlineLevel="5">
      <c r="A1140" s="12">
        <v>41548</v>
      </c>
      <c r="B1140" s="34">
        <f t="shared" si="150"/>
        <v>6786</v>
      </c>
      <c r="C1140" s="43">
        <f t="shared" si="150"/>
        <v>931</v>
      </c>
      <c r="D1140" s="83">
        <f t="shared" si="150"/>
        <v>1343</v>
      </c>
      <c r="E1140" s="15">
        <f t="shared" si="150"/>
        <v>9060</v>
      </c>
      <c r="F1140" s="16">
        <v>41548</v>
      </c>
      <c r="G1140" s="20">
        <f t="shared" si="146"/>
        <v>0.012012958275062402</v>
      </c>
      <c r="H1140" s="21">
        <f t="shared" si="147"/>
        <v>0.010560823993829122</v>
      </c>
      <c r="I1140" s="21">
        <f t="shared" si="148"/>
        <v>0.004861978459589103</v>
      </c>
      <c r="J1140" s="131">
        <f t="shared" si="149"/>
        <v>0.009749577894930542</v>
      </c>
    </row>
    <row r="1141" spans="1:10" s="14" customFormat="1" ht="11.25" customHeight="1" hidden="1" outlineLevel="5">
      <c r="A1141" s="12">
        <v>41579</v>
      </c>
      <c r="B1141" s="34">
        <f t="shared" si="150"/>
        <v>3920</v>
      </c>
      <c r="C1141" s="43">
        <f t="shared" si="150"/>
        <v>468</v>
      </c>
      <c r="D1141" s="83">
        <f t="shared" si="150"/>
        <v>118</v>
      </c>
      <c r="E1141" s="15">
        <f t="shared" si="150"/>
        <v>4506</v>
      </c>
      <c r="F1141" s="16">
        <v>41579</v>
      </c>
      <c r="G1141" s="20">
        <f t="shared" si="146"/>
        <v>0.006857030905617867</v>
      </c>
      <c r="H1141" s="21">
        <f t="shared" si="147"/>
        <v>0.005253291726065532</v>
      </c>
      <c r="I1141" s="21">
        <f t="shared" si="148"/>
        <v>0.0004251210514180309</v>
      </c>
      <c r="J1141" s="131">
        <f t="shared" si="149"/>
        <v>0.004802143380107872</v>
      </c>
    </row>
    <row r="1142" spans="1:10" s="14" customFormat="1" ht="11.25" customHeight="1" hidden="1" outlineLevel="5">
      <c r="A1142" s="32">
        <v>41609</v>
      </c>
      <c r="B1142" s="33">
        <f t="shared" si="150"/>
        <v>3779</v>
      </c>
      <c r="C1142" s="45">
        <f t="shared" si="150"/>
        <v>423</v>
      </c>
      <c r="D1142" s="100">
        <f t="shared" si="150"/>
        <v>-438</v>
      </c>
      <c r="E1142" s="28">
        <f t="shared" si="150"/>
        <v>3764</v>
      </c>
      <c r="F1142" s="24">
        <v>41609</v>
      </c>
      <c r="G1142" s="20">
        <f t="shared" si="146"/>
        <v>0.006565368765592534</v>
      </c>
      <c r="H1142" s="21">
        <f t="shared" si="147"/>
        <v>0.004723354363240467</v>
      </c>
      <c r="I1142" s="21">
        <f t="shared" si="148"/>
        <v>-0.001577321146906938</v>
      </c>
      <c r="J1142" s="131">
        <f t="shared" si="149"/>
        <v>0.00399220650016917</v>
      </c>
    </row>
    <row r="1143" spans="1:10" s="14" customFormat="1" ht="11.25" customHeight="1" hidden="1" outlineLevel="4" collapsed="1">
      <c r="A1143" s="12">
        <v>41640</v>
      </c>
      <c r="B1143" s="34">
        <f t="shared" si="150"/>
        <v>3541</v>
      </c>
      <c r="C1143" s="43">
        <f t="shared" si="150"/>
        <v>502</v>
      </c>
      <c r="D1143" s="83">
        <f t="shared" si="150"/>
        <v>881</v>
      </c>
      <c r="E1143" s="15">
        <f t="shared" si="150"/>
        <v>4924</v>
      </c>
      <c r="F1143" s="16">
        <v>41640</v>
      </c>
      <c r="G1143" s="20">
        <f t="shared" si="146"/>
        <v>0.00611175836030205</v>
      </c>
      <c r="H1143" s="21">
        <f t="shared" si="147"/>
        <v>0.00557914156793883</v>
      </c>
      <c r="I1143" s="21">
        <f t="shared" si="148"/>
        <v>0.003177660433979686</v>
      </c>
      <c r="J1143" s="131">
        <f t="shared" si="149"/>
        <v>0.00520176927765764</v>
      </c>
    </row>
    <row r="1144" spans="1:10" s="14" customFormat="1" ht="11.25" customHeight="1" hidden="1" outlineLevel="5">
      <c r="A1144" s="12">
        <v>41671</v>
      </c>
      <c r="B1144" s="34">
        <f t="shared" si="150"/>
        <v>3017</v>
      </c>
      <c r="C1144" s="43">
        <f t="shared" si="150"/>
        <v>769</v>
      </c>
      <c r="D1144" s="83">
        <f t="shared" si="150"/>
        <v>628</v>
      </c>
      <c r="E1144" s="15">
        <f t="shared" si="150"/>
        <v>4414</v>
      </c>
      <c r="F1144" s="16">
        <v>41671</v>
      </c>
      <c r="G1144" s="20">
        <f t="shared" si="146"/>
        <v>0.005175702845693033</v>
      </c>
      <c r="H1144" s="21">
        <f t="shared" si="147"/>
        <v>0.008499115826702033</v>
      </c>
      <c r="I1144" s="21">
        <f t="shared" si="148"/>
        <v>0.002257945054273377</v>
      </c>
      <c r="J1144" s="131">
        <f t="shared" si="149"/>
        <v>0.004638869183678831</v>
      </c>
    </row>
    <row r="1145" spans="1:10" s="14" customFormat="1" ht="11.25" customHeight="1" hidden="1" outlineLevel="5">
      <c r="A1145" s="12">
        <v>41699</v>
      </c>
      <c r="B1145" s="34">
        <f t="shared" si="150"/>
        <v>2960</v>
      </c>
      <c r="C1145" s="43">
        <f t="shared" si="150"/>
        <v>963</v>
      </c>
      <c r="D1145" s="83">
        <f t="shared" si="150"/>
        <v>734</v>
      </c>
      <c r="E1145" s="15">
        <f t="shared" si="150"/>
        <v>4657</v>
      </c>
      <c r="F1145" s="16">
        <v>41699</v>
      </c>
      <c r="G1145" s="20">
        <f t="shared" si="146"/>
        <v>0.005051772130943299</v>
      </c>
      <c r="H1145" s="21">
        <f t="shared" si="147"/>
        <v>0.010553540312770551</v>
      </c>
      <c r="I1145" s="21">
        <f t="shared" si="148"/>
        <v>0.002633117733366337</v>
      </c>
      <c r="J1145" s="131">
        <f t="shared" si="149"/>
        <v>0.004871649760078834</v>
      </c>
    </row>
    <row r="1146" spans="1:10" s="14" customFormat="1" ht="11.25" customHeight="1" hidden="1" outlineLevel="5">
      <c r="A1146" s="12">
        <v>41730</v>
      </c>
      <c r="B1146" s="34">
        <f t="shared" si="150"/>
        <v>1663</v>
      </c>
      <c r="C1146" s="43">
        <f t="shared" si="150"/>
        <v>194</v>
      </c>
      <c r="D1146" s="83">
        <f t="shared" si="150"/>
        <v>-369</v>
      </c>
      <c r="E1146" s="15">
        <f t="shared" si="150"/>
        <v>1488</v>
      </c>
      <c r="F1146" s="16">
        <v>41730</v>
      </c>
      <c r="G1146" s="20">
        <f t="shared" si="146"/>
        <v>0.0028239425498350294</v>
      </c>
      <c r="H1146" s="21">
        <f t="shared" si="147"/>
        <v>0.0021038476554027675</v>
      </c>
      <c r="I1146" s="21">
        <f t="shared" si="148"/>
        <v>-0.0013202571818054965</v>
      </c>
      <c r="J1146" s="131">
        <f t="shared" si="149"/>
        <v>0.0015490383053854066</v>
      </c>
    </row>
    <row r="1147" spans="1:10" s="14" customFormat="1" ht="11.25" customHeight="1" hidden="1" outlineLevel="5">
      <c r="A1147" s="12">
        <v>41760</v>
      </c>
      <c r="B1147" s="34">
        <f t="shared" si="150"/>
        <v>590</v>
      </c>
      <c r="C1147" s="43">
        <f t="shared" si="150"/>
        <v>299</v>
      </c>
      <c r="D1147" s="83">
        <f t="shared" si="150"/>
        <v>-681</v>
      </c>
      <c r="E1147" s="15">
        <f t="shared" si="150"/>
        <v>208</v>
      </c>
      <c r="F1147" s="16">
        <v>41760</v>
      </c>
      <c r="G1147" s="20">
        <f t="shared" si="146"/>
        <v>0.0009990585143491895</v>
      </c>
      <c r="H1147" s="21">
        <f t="shared" si="147"/>
        <v>0.0032357206242018917</v>
      </c>
      <c r="I1147" s="21">
        <f t="shared" si="148"/>
        <v>-0.0024397933520109486</v>
      </c>
      <c r="J1147" s="22">
        <f t="shared" si="149"/>
        <v>0.00021619733827815452</v>
      </c>
    </row>
    <row r="1148" spans="1:10" s="14" customFormat="1" ht="11.25" customHeight="1" hidden="1" outlineLevel="5">
      <c r="A1148" s="12">
        <v>41791</v>
      </c>
      <c r="B1148" s="34">
        <f aca="true" t="shared" si="151" ref="B1148:E1150">B890-B889</f>
        <v>1016</v>
      </c>
      <c r="C1148" s="43">
        <f t="shared" si="151"/>
        <v>-13</v>
      </c>
      <c r="D1148" s="83">
        <f t="shared" si="151"/>
        <v>-304</v>
      </c>
      <c r="E1148" s="15">
        <f t="shared" si="151"/>
        <v>699</v>
      </c>
      <c r="F1148" s="16">
        <v>41791</v>
      </c>
      <c r="G1148" s="20">
        <f aca="true" t="shared" si="152" ref="G1148:J1155">B1148/B889</f>
        <v>0.0017186955506761443</v>
      </c>
      <c r="H1148" s="21">
        <f t="shared" si="152"/>
        <v>-0.00014022976107006094</v>
      </c>
      <c r="I1148" s="21">
        <f t="shared" si="152"/>
        <v>-0.0010917932344733715</v>
      </c>
      <c r="J1148" s="22">
        <f t="shared" si="152"/>
        <v>0.0007263907421032285</v>
      </c>
    </row>
    <row r="1149" spans="1:10" s="14" customFormat="1" ht="11.25" customHeight="1" hidden="1" outlineLevel="5">
      <c r="A1149" s="12">
        <v>41821</v>
      </c>
      <c r="B1149" s="34">
        <f t="shared" si="151"/>
        <v>765</v>
      </c>
      <c r="C1149" s="43">
        <f t="shared" si="151"/>
        <v>-95</v>
      </c>
      <c r="D1149" s="83">
        <f t="shared" si="151"/>
        <v>-602</v>
      </c>
      <c r="E1149" s="15">
        <f t="shared" si="151"/>
        <v>68</v>
      </c>
      <c r="F1149" s="16">
        <v>41821</v>
      </c>
      <c r="G1149" s="20">
        <f t="shared" si="152"/>
        <v>0.0012918762095507647</v>
      </c>
      <c r="H1149" s="21">
        <f t="shared" si="152"/>
        <v>-0.0010248996677167392</v>
      </c>
      <c r="I1149" s="21">
        <f t="shared" si="152"/>
        <v>-0.0021644009966311564</v>
      </c>
      <c r="J1149" s="22">
        <f t="shared" si="152"/>
        <v>7.061332868116109E-05</v>
      </c>
    </row>
    <row r="1150" spans="1:10" s="14" customFormat="1" ht="11.25" customHeight="1" hidden="1" outlineLevel="5">
      <c r="A1150" s="12">
        <v>41852</v>
      </c>
      <c r="B1150" s="34">
        <f t="shared" si="151"/>
        <v>1858</v>
      </c>
      <c r="C1150" s="43">
        <f t="shared" si="151"/>
        <v>156</v>
      </c>
      <c r="D1150" s="83">
        <f t="shared" si="151"/>
        <v>202</v>
      </c>
      <c r="E1150" s="15">
        <f t="shared" si="151"/>
        <v>2216</v>
      </c>
      <c r="F1150" s="16">
        <v>41852</v>
      </c>
      <c r="G1150" s="20">
        <f t="shared" si="152"/>
        <v>0.003133606666587961</v>
      </c>
      <c r="H1150" s="21">
        <f t="shared" si="152"/>
        <v>0.0016847198073371707</v>
      </c>
      <c r="I1150" s="21">
        <f t="shared" si="152"/>
        <v>0.0007278361287765507</v>
      </c>
      <c r="J1150" s="22">
        <f t="shared" si="152"/>
        <v>0.002301001288602256</v>
      </c>
    </row>
    <row r="1151" spans="1:10" s="14" customFormat="1" ht="11.25" customHeight="1" hidden="1" outlineLevel="5">
      <c r="A1151" s="12">
        <v>41883</v>
      </c>
      <c r="B1151" s="34">
        <f aca="true" t="shared" si="153" ref="B1151:E1155">B893-B892</f>
        <v>4295</v>
      </c>
      <c r="C1151" s="43">
        <f t="shared" si="153"/>
        <v>1080</v>
      </c>
      <c r="D1151" s="83">
        <f t="shared" si="153"/>
        <v>1185</v>
      </c>
      <c r="E1151" s="15">
        <f t="shared" si="153"/>
        <v>6560</v>
      </c>
      <c r="F1151" s="16">
        <v>41883</v>
      </c>
      <c r="G1151" s="20">
        <f t="shared" si="152"/>
        <v>0.007221096698807132</v>
      </c>
      <c r="H1151" s="21">
        <f t="shared" si="152"/>
        <v>0.011643828231970934</v>
      </c>
      <c r="I1151" s="21">
        <f t="shared" si="152"/>
        <v>0.004266626340746821</v>
      </c>
      <c r="J1151" s="22">
        <f t="shared" si="152"/>
        <v>0.006795990779829582</v>
      </c>
    </row>
    <row r="1152" spans="1:10" s="14" customFormat="1" ht="11.25" customHeight="1" hidden="1" outlineLevel="5">
      <c r="A1152" s="12">
        <v>41913</v>
      </c>
      <c r="B1152" s="34">
        <f t="shared" si="153"/>
        <v>3467</v>
      </c>
      <c r="C1152" s="43">
        <f t="shared" si="153"/>
        <v>712</v>
      </c>
      <c r="D1152" s="83">
        <f t="shared" si="153"/>
        <v>363</v>
      </c>
      <c r="E1152" s="15">
        <f t="shared" si="153"/>
        <v>4542</v>
      </c>
      <c r="F1152" s="16">
        <v>41913</v>
      </c>
      <c r="G1152" s="20">
        <f t="shared" si="152"/>
        <v>0.005787207050811244</v>
      </c>
      <c r="H1152" s="21">
        <f t="shared" si="152"/>
        <v>0.007587948802660045</v>
      </c>
      <c r="I1152" s="21">
        <f t="shared" si="152"/>
        <v>0.0013014391120098091</v>
      </c>
      <c r="J1152" s="22">
        <f t="shared" si="152"/>
        <v>0.004673632869777277</v>
      </c>
    </row>
    <row r="1153" spans="1:10" s="14" customFormat="1" ht="11.25" customHeight="1" hidden="1" outlineLevel="5">
      <c r="A1153" s="12">
        <v>41944</v>
      </c>
      <c r="B1153" s="34">
        <f t="shared" si="153"/>
        <v>1714</v>
      </c>
      <c r="C1153" s="43">
        <f t="shared" si="153"/>
        <v>389</v>
      </c>
      <c r="D1153" s="83">
        <f t="shared" si="153"/>
        <v>-242</v>
      </c>
      <c r="E1153" s="15">
        <f t="shared" si="153"/>
        <v>1861</v>
      </c>
      <c r="F1153" s="16">
        <v>41944</v>
      </c>
      <c r="G1153" s="20">
        <f t="shared" si="152"/>
        <v>0.002844591376274382</v>
      </c>
      <c r="H1153" s="21">
        <f t="shared" si="152"/>
        <v>0.004114442857898355</v>
      </c>
      <c r="I1153" s="21">
        <f t="shared" si="152"/>
        <v>-0.0008664983797912526</v>
      </c>
      <c r="J1153" s="22">
        <f t="shared" si="152"/>
        <v>0.001906026053460907</v>
      </c>
    </row>
    <row r="1154" spans="1:10" s="14" customFormat="1" ht="11.25" customHeight="1" hidden="1" outlineLevel="5">
      <c r="A1154" s="32">
        <v>41974</v>
      </c>
      <c r="B1154" s="33">
        <f t="shared" si="153"/>
        <v>-3651</v>
      </c>
      <c r="C1154" s="45">
        <f t="shared" si="153"/>
        <v>-236</v>
      </c>
      <c r="D1154" s="100">
        <f t="shared" si="153"/>
        <v>-2915</v>
      </c>
      <c r="E1154" s="28">
        <f t="shared" si="153"/>
        <v>-6802</v>
      </c>
      <c r="F1154" s="24">
        <v>41974</v>
      </c>
      <c r="G1154" s="29">
        <f t="shared" si="152"/>
        <v>-0.006042091083157774</v>
      </c>
      <c r="H1154" s="30">
        <f t="shared" si="152"/>
        <v>-0.002485937598752818</v>
      </c>
      <c r="I1154" s="30">
        <f t="shared" si="152"/>
        <v>-0.010446418652322402</v>
      </c>
      <c r="J1154" s="31">
        <f t="shared" si="152"/>
        <v>-0.006953318108681119</v>
      </c>
    </row>
    <row r="1155" spans="1:10" s="14" customFormat="1" ht="11.25" customHeight="1" hidden="1" outlineLevel="4">
      <c r="A1155" s="12">
        <v>42005</v>
      </c>
      <c r="B1155" s="34">
        <f t="shared" si="153"/>
        <v>4914</v>
      </c>
      <c r="C1155" s="43">
        <f t="shared" si="153"/>
        <v>623</v>
      </c>
      <c r="D1155" s="83">
        <f t="shared" si="153"/>
        <v>1054</v>
      </c>
      <c r="E1155" s="15">
        <f t="shared" si="153"/>
        <v>6591</v>
      </c>
      <c r="F1155" s="16">
        <v>42005</v>
      </c>
      <c r="G1155" s="20">
        <f t="shared" si="152"/>
        <v>0.008181681956677378</v>
      </c>
      <c r="H1155" s="21">
        <f t="shared" si="152"/>
        <v>0.006578808422564362</v>
      </c>
      <c r="I1155" s="21">
        <f t="shared" si="152"/>
        <v>0.0038170703441882028</v>
      </c>
      <c r="J1155" s="22">
        <f t="shared" si="152"/>
        <v>0.006784801057403679</v>
      </c>
    </row>
    <row r="1156" spans="1:10" s="14" customFormat="1" ht="11.25" customHeight="1" hidden="1" outlineLevel="4">
      <c r="A1156" s="12">
        <v>42036</v>
      </c>
      <c r="B1156" s="34">
        <f aca="true" t="shared" si="154" ref="B1156:E1166">B898-B897</f>
        <v>2931</v>
      </c>
      <c r="C1156" s="43">
        <f t="shared" si="154"/>
        <v>539</v>
      </c>
      <c r="D1156" s="43">
        <f t="shared" si="154"/>
        <v>305</v>
      </c>
      <c r="E1156" s="15">
        <f t="shared" si="154"/>
        <v>3775</v>
      </c>
      <c r="F1156" s="16">
        <v>42036</v>
      </c>
      <c r="G1156" s="20">
        <f aca="true" t="shared" si="155" ref="G1156:G1166">B1156/B897</f>
        <v>0.004840435721788071</v>
      </c>
      <c r="H1156" s="21">
        <f aca="true" t="shared" si="156" ref="H1156:H1166">C1156/C897</f>
        <v>0.00565457769012075</v>
      </c>
      <c r="I1156" s="21">
        <f aca="true" t="shared" si="157" ref="I1156:I1166">D1156/D897</f>
        <v>0.0011003600522400444</v>
      </c>
      <c r="J1156" s="22">
        <f aca="true" t="shared" si="158" ref="J1156:J1166">E1156/E897</f>
        <v>0.0038598116411919098</v>
      </c>
    </row>
    <row r="1157" spans="1:10" s="14" customFormat="1" ht="11.25" customHeight="1" hidden="1" outlineLevel="4">
      <c r="A1157" s="12">
        <v>42064</v>
      </c>
      <c r="B1157" s="34">
        <f t="shared" si="154"/>
        <v>3310</v>
      </c>
      <c r="C1157" s="43">
        <f t="shared" si="154"/>
        <v>380</v>
      </c>
      <c r="D1157" s="43">
        <f t="shared" si="154"/>
        <v>670</v>
      </c>
      <c r="E1157" s="15">
        <f t="shared" si="154"/>
        <v>4360</v>
      </c>
      <c r="F1157" s="16">
        <v>42064</v>
      </c>
      <c r="G1157" s="20">
        <f t="shared" si="155"/>
        <v>0.005440007888833192</v>
      </c>
      <c r="H1157" s="21">
        <f t="shared" si="156"/>
        <v>0.0039641143334028794</v>
      </c>
      <c r="I1157" s="21">
        <f t="shared" si="157"/>
        <v>0.002414527527415699</v>
      </c>
      <c r="J1157" s="22">
        <f t="shared" si="158"/>
        <v>0.004440813931933322</v>
      </c>
    </row>
    <row r="1158" spans="1:10" s="14" customFormat="1" ht="11.25" customHeight="1" hidden="1" outlineLevel="4">
      <c r="A1158" s="12">
        <v>42095</v>
      </c>
      <c r="B1158" s="34">
        <f t="shared" si="154"/>
        <v>1019</v>
      </c>
      <c r="C1158" s="43">
        <f t="shared" si="154"/>
        <v>154</v>
      </c>
      <c r="D1158" s="43">
        <f t="shared" si="154"/>
        <v>-262</v>
      </c>
      <c r="E1158" s="15">
        <f t="shared" si="154"/>
        <v>911</v>
      </c>
      <c r="F1158" s="16">
        <v>42095</v>
      </c>
      <c r="G1158" s="20">
        <f t="shared" si="155"/>
        <v>0.001665672276119098</v>
      </c>
      <c r="H1158" s="21">
        <f t="shared" si="156"/>
        <v>0.001600166251039069</v>
      </c>
      <c r="I1158" s="21">
        <f t="shared" si="157"/>
        <v>-0.0009419140988722196</v>
      </c>
      <c r="J1158" s="22">
        <f t="shared" si="158"/>
        <v>0.0009237833134921038</v>
      </c>
    </row>
    <row r="1159" spans="1:10" s="14" customFormat="1" ht="11.25" customHeight="1" hidden="1" outlineLevel="4">
      <c r="A1159" s="12">
        <v>42125</v>
      </c>
      <c r="B1159" s="34">
        <f t="shared" si="154"/>
        <v>1030</v>
      </c>
      <c r="C1159" s="43">
        <f t="shared" si="154"/>
        <v>-104</v>
      </c>
      <c r="D1159" s="43">
        <f t="shared" si="154"/>
        <v>-659</v>
      </c>
      <c r="E1159" s="15">
        <f t="shared" si="154"/>
        <v>267</v>
      </c>
      <c r="F1159" s="16">
        <v>42125</v>
      </c>
      <c r="G1159" s="20">
        <f t="shared" si="155"/>
        <v>0.0016808532859865792</v>
      </c>
      <c r="H1159" s="21">
        <f t="shared" si="156"/>
        <v>-0.0010789053260576384</v>
      </c>
      <c r="I1159" s="21">
        <f t="shared" si="157"/>
        <v>-0.0023713992695082674</v>
      </c>
      <c r="J1159" s="22">
        <f t="shared" si="158"/>
        <v>0.0002704967109828756</v>
      </c>
    </row>
    <row r="1160" spans="1:10" s="14" customFormat="1" ht="11.25" customHeight="1" hidden="1" outlineLevel="4">
      <c r="A1160" s="12">
        <v>42156</v>
      </c>
      <c r="B1160" s="34">
        <f t="shared" si="154"/>
        <v>1986</v>
      </c>
      <c r="C1160" s="43">
        <f t="shared" si="154"/>
        <v>-3</v>
      </c>
      <c r="D1160" s="43">
        <f t="shared" si="154"/>
        <v>-369</v>
      </c>
      <c r="E1160" s="15">
        <f t="shared" si="154"/>
        <v>1614</v>
      </c>
      <c r="F1160" s="16">
        <v>42156</v>
      </c>
      <c r="G1160" s="20">
        <f t="shared" si="155"/>
        <v>0.003235507824845963</v>
      </c>
      <c r="H1160" s="21">
        <f t="shared" si="156"/>
        <v>-3.1155883269290684E-05</v>
      </c>
      <c r="I1160" s="21">
        <f t="shared" si="157"/>
        <v>-0.0013309959745487598</v>
      </c>
      <c r="J1160" s="22">
        <f t="shared" si="158"/>
        <v>0.0016346952417606903</v>
      </c>
    </row>
    <row r="1161" spans="1:10" s="14" customFormat="1" ht="11.25" customHeight="1" hidden="1" outlineLevel="4">
      <c r="A1161" s="12">
        <v>42186</v>
      </c>
      <c r="B1161" s="34">
        <f t="shared" si="154"/>
        <v>2119</v>
      </c>
      <c r="C1161" s="43">
        <f t="shared" si="154"/>
        <v>-32</v>
      </c>
      <c r="D1161" s="43">
        <f t="shared" si="154"/>
        <v>-15</v>
      </c>
      <c r="E1161" s="15">
        <f t="shared" si="154"/>
        <v>2072</v>
      </c>
      <c r="F1161" s="16">
        <v>42186</v>
      </c>
      <c r="G1161" s="20">
        <f t="shared" si="155"/>
        <v>0.0034410522897044497</v>
      </c>
      <c r="H1161" s="21">
        <f t="shared" si="156"/>
        <v>-0.00033233977587836364</v>
      </c>
      <c r="I1161" s="21">
        <f t="shared" si="157"/>
        <v>-5.417763763828842E-05</v>
      </c>
      <c r="J1161" s="22">
        <f t="shared" si="158"/>
        <v>0.0020951429490148176</v>
      </c>
    </row>
    <row r="1162" spans="1:10" s="14" customFormat="1" ht="11.25" customHeight="1" hidden="1" outlineLevel="4">
      <c r="A1162" s="12">
        <v>42217</v>
      </c>
      <c r="B1162" s="34">
        <f t="shared" si="154"/>
        <v>4788</v>
      </c>
      <c r="C1162" s="43">
        <f t="shared" si="154"/>
        <v>570.5</v>
      </c>
      <c r="D1162" s="43">
        <f t="shared" si="154"/>
        <v>757.5</v>
      </c>
      <c r="E1162" s="15">
        <f t="shared" si="154"/>
        <v>6116</v>
      </c>
      <c r="F1162" s="16">
        <v>42217</v>
      </c>
      <c r="G1162" s="20">
        <f t="shared" si="155"/>
        <v>0.007748588407218422</v>
      </c>
      <c r="H1162" s="21">
        <f t="shared" si="156"/>
        <v>0.005926964832995689</v>
      </c>
      <c r="I1162" s="21">
        <f t="shared" si="157"/>
        <v>0.00273611893719388</v>
      </c>
      <c r="J1162" s="22">
        <f t="shared" si="158"/>
        <v>0.006171381981905621</v>
      </c>
    </row>
    <row r="1163" spans="1:10" s="14" customFormat="1" ht="11.25" customHeight="1" hidden="1" outlineLevel="4">
      <c r="A1163" s="12">
        <v>42248</v>
      </c>
      <c r="B1163" s="34">
        <f t="shared" si="154"/>
        <v>4788</v>
      </c>
      <c r="C1163" s="43">
        <f t="shared" si="154"/>
        <v>570.5</v>
      </c>
      <c r="D1163" s="43">
        <f t="shared" si="154"/>
        <v>757.5</v>
      </c>
      <c r="E1163" s="15">
        <f t="shared" si="154"/>
        <v>6116</v>
      </c>
      <c r="F1163" s="16">
        <v>42248</v>
      </c>
      <c r="G1163" s="20">
        <f t="shared" si="155"/>
        <v>0.007689009437825494</v>
      </c>
      <c r="H1163" s="21">
        <f t="shared" si="156"/>
        <v>0.005892042901921498</v>
      </c>
      <c r="I1163" s="21">
        <f t="shared" si="157"/>
        <v>0.0027286530179983035</v>
      </c>
      <c r="J1163" s="22">
        <f t="shared" si="158"/>
        <v>0.006133529627675898</v>
      </c>
    </row>
    <row r="1164" spans="1:10" s="14" customFormat="1" ht="11.25" customHeight="1" hidden="1" outlineLevel="4" collapsed="1">
      <c r="A1164" s="12">
        <v>42278</v>
      </c>
      <c r="B1164" s="34">
        <f t="shared" si="154"/>
        <v>5139</v>
      </c>
      <c r="C1164" s="43">
        <f t="shared" si="154"/>
        <v>1001</v>
      </c>
      <c r="D1164" s="43">
        <f t="shared" si="154"/>
        <v>697</v>
      </c>
      <c r="E1164" s="15">
        <f t="shared" si="154"/>
        <v>6837</v>
      </c>
      <c r="F1164" s="16">
        <v>42278</v>
      </c>
      <c r="G1164" s="20">
        <f t="shared" si="155"/>
        <v>0.008189706690889966</v>
      </c>
      <c r="H1164" s="21">
        <f t="shared" si="156"/>
        <v>0.010277629471436199</v>
      </c>
      <c r="I1164" s="21">
        <f t="shared" si="157"/>
        <v>0.0025038887511809947</v>
      </c>
      <c r="J1164" s="22">
        <f t="shared" si="158"/>
        <v>0.0068147973901030445</v>
      </c>
    </row>
    <row r="1165" spans="1:10" s="14" customFormat="1" ht="11.25" customHeight="1" hidden="1" outlineLevel="5">
      <c r="A1165" s="12">
        <v>42309</v>
      </c>
      <c r="B1165" s="34">
        <f t="shared" si="154"/>
        <v>5054</v>
      </c>
      <c r="C1165" s="43">
        <f t="shared" si="154"/>
        <v>691</v>
      </c>
      <c r="D1165" s="43">
        <f t="shared" si="154"/>
        <v>406</v>
      </c>
      <c r="E1165" s="15">
        <f t="shared" si="154"/>
        <v>6151</v>
      </c>
      <c r="F1165" s="16">
        <v>42309</v>
      </c>
      <c r="G1165" s="20">
        <f t="shared" si="155"/>
        <v>0.007988821340617167</v>
      </c>
      <c r="H1165" s="21">
        <f t="shared" si="156"/>
        <v>0.00702257182637682</v>
      </c>
      <c r="I1165" s="21">
        <f t="shared" si="157"/>
        <v>0.0014548634005102773</v>
      </c>
      <c r="J1165" s="22">
        <f t="shared" si="158"/>
        <v>0.006089526232681084</v>
      </c>
    </row>
    <row r="1166" spans="1:10" s="14" customFormat="1" ht="11.25" customHeight="1" hidden="1" outlineLevel="5">
      <c r="A1166" s="12">
        <v>42339</v>
      </c>
      <c r="B1166" s="33">
        <f t="shared" si="154"/>
        <v>1710</v>
      </c>
      <c r="C1166" s="43">
        <f t="shared" si="154"/>
        <v>9</v>
      </c>
      <c r="D1166" s="43">
        <f t="shared" si="154"/>
        <v>-839</v>
      </c>
      <c r="E1166" s="15">
        <f t="shared" si="154"/>
        <v>880</v>
      </c>
      <c r="F1166" s="16">
        <v>42339</v>
      </c>
      <c r="G1166" s="20">
        <f t="shared" si="155"/>
        <v>0.002681562143242463</v>
      </c>
      <c r="H1166" s="21">
        <f t="shared" si="156"/>
        <v>9.082835459389634E-05</v>
      </c>
      <c r="I1166" s="21">
        <f t="shared" si="157"/>
        <v>-0.003002111138941568</v>
      </c>
      <c r="J1166" s="31">
        <f t="shared" si="158"/>
        <v>0.0008659320676292944</v>
      </c>
    </row>
    <row r="1167" spans="1:10" s="2" customFormat="1" ht="11.25" customHeight="1" hidden="1" outlineLevel="1" collapsed="1">
      <c r="A1167" s="6" t="s">
        <v>37</v>
      </c>
      <c r="B1167" s="78"/>
      <c r="C1167" s="78"/>
      <c r="D1167" s="78"/>
      <c r="E1167" s="127"/>
      <c r="F1167" s="7"/>
      <c r="G1167" s="4"/>
      <c r="H1167" s="8"/>
      <c r="I1167" s="8"/>
      <c r="J1167" s="9"/>
    </row>
    <row r="1168" spans="1:10" s="2" customFormat="1" ht="11.25" customHeight="1" hidden="1" outlineLevel="2" collapsed="1">
      <c r="A1168" s="6" t="s">
        <v>33</v>
      </c>
      <c r="B1168" s="78"/>
      <c r="C1168" s="78"/>
      <c r="D1168" s="78"/>
      <c r="E1168" s="127"/>
      <c r="F1168" s="7"/>
      <c r="G1168" s="4"/>
      <c r="H1168" s="8"/>
      <c r="I1168" s="149"/>
      <c r="J1168" s="9"/>
    </row>
    <row r="1169" spans="1:10" s="2" customFormat="1" ht="11.25" customHeight="1" hidden="1" outlineLevel="3" collapsed="1">
      <c r="A1169" s="6" t="s">
        <v>38</v>
      </c>
      <c r="B1169" s="78"/>
      <c r="C1169" s="78"/>
      <c r="D1169" s="78"/>
      <c r="E1169" s="127"/>
      <c r="F1169" s="150"/>
      <c r="G1169" s="264" t="s">
        <v>34</v>
      </c>
      <c r="H1169" s="265"/>
      <c r="I1169" s="265"/>
      <c r="J1169" s="266"/>
    </row>
    <row r="1170" spans="1:10" s="2" customFormat="1" ht="11.25" customHeight="1" hidden="1" outlineLevel="4">
      <c r="A1170" s="6"/>
      <c r="B1170" s="4" t="s">
        <v>1</v>
      </c>
      <c r="C1170" s="10" t="s">
        <v>2</v>
      </c>
      <c r="D1170" s="10" t="s">
        <v>3</v>
      </c>
      <c r="E1170" s="5" t="s">
        <v>4</v>
      </c>
      <c r="F1170" s="7"/>
      <c r="G1170" s="4" t="s">
        <v>1</v>
      </c>
      <c r="H1170" s="10" t="s">
        <v>2</v>
      </c>
      <c r="I1170" s="10" t="s">
        <v>3</v>
      </c>
      <c r="J1170" s="11" t="s">
        <v>4</v>
      </c>
    </row>
    <row r="1171" spans="1:10" s="2" customFormat="1" ht="11.25" customHeight="1" hidden="1" outlineLevel="4">
      <c r="A1171" s="125">
        <v>2004</v>
      </c>
      <c r="B1171" s="72">
        <f>B546</f>
        <v>86541</v>
      </c>
      <c r="C1171" s="75">
        <f>C546</f>
        <v>4418</v>
      </c>
      <c r="D1171" s="75">
        <f>D546</f>
        <v>29288</v>
      </c>
      <c r="E1171" s="76">
        <f>E546</f>
        <v>120247</v>
      </c>
      <c r="F1171" s="151">
        <v>2004</v>
      </c>
      <c r="G1171" s="20">
        <f>B1171/$E1171</f>
        <v>0.7196936306103271</v>
      </c>
      <c r="H1171" s="21">
        <f>C1171/$E1171</f>
        <v>0.03674104135654112</v>
      </c>
      <c r="I1171" s="21">
        <f>D1171/$E1171</f>
        <v>0.2435653280331318</v>
      </c>
      <c r="J1171" s="22">
        <f>E1171/$E1171</f>
        <v>1</v>
      </c>
    </row>
    <row r="1172" spans="1:10" s="2" customFormat="1" ht="11.25" customHeight="1" hidden="1" outlineLevel="4">
      <c r="A1172" s="47">
        <v>2005</v>
      </c>
      <c r="B1172" s="106">
        <f>B558</f>
        <v>178467</v>
      </c>
      <c r="C1172" s="107">
        <f>C558</f>
        <v>9971</v>
      </c>
      <c r="D1172" s="107">
        <f>D558</f>
        <v>62744</v>
      </c>
      <c r="E1172" s="55">
        <f>E558</f>
        <v>251182</v>
      </c>
      <c r="F1172" s="152">
        <v>2005</v>
      </c>
      <c r="G1172" s="52">
        <f aca="true" t="shared" si="159" ref="G1172:J1180">B1172/$E1172</f>
        <v>0.7105087147964424</v>
      </c>
      <c r="H1172" s="53">
        <f t="shared" si="159"/>
        <v>0.03969631581880867</v>
      </c>
      <c r="I1172" s="53">
        <f t="shared" si="159"/>
        <v>0.2497949693847489</v>
      </c>
      <c r="J1172" s="54">
        <f t="shared" si="159"/>
        <v>1</v>
      </c>
    </row>
    <row r="1173" spans="1:10" s="2" customFormat="1" ht="11.25" customHeight="1" hidden="1" outlineLevel="4">
      <c r="A1173" s="47">
        <v>2006</v>
      </c>
      <c r="B1173" s="106">
        <f>B570</f>
        <v>282383</v>
      </c>
      <c r="C1173" s="107">
        <f>C570</f>
        <v>21211</v>
      </c>
      <c r="D1173" s="107">
        <f>D570</f>
        <v>114789</v>
      </c>
      <c r="E1173" s="55">
        <f>E570</f>
        <v>418383</v>
      </c>
      <c r="F1173" s="152">
        <v>2006</v>
      </c>
      <c r="G1173" s="52">
        <f t="shared" si="159"/>
        <v>0.6749389913070082</v>
      </c>
      <c r="H1173" s="53">
        <f t="shared" si="159"/>
        <v>0.05069756658372831</v>
      </c>
      <c r="I1173" s="53">
        <f t="shared" si="159"/>
        <v>0.2743634421092635</v>
      </c>
      <c r="J1173" s="54">
        <f t="shared" si="159"/>
        <v>1</v>
      </c>
    </row>
    <row r="1174" spans="1:10" s="2" customFormat="1" ht="11.25" customHeight="1" hidden="1" outlineLevel="4">
      <c r="A1174" s="47">
        <v>2007</v>
      </c>
      <c r="B1174" s="106">
        <f>B582</f>
        <v>388851</v>
      </c>
      <c r="C1174" s="107">
        <f>C582</f>
        <v>36204</v>
      </c>
      <c r="D1174" s="107">
        <f>D582</f>
        <v>173320</v>
      </c>
      <c r="E1174" s="55">
        <f>E582</f>
        <v>598375</v>
      </c>
      <c r="F1174" s="152">
        <v>2007</v>
      </c>
      <c r="G1174" s="52">
        <f t="shared" si="159"/>
        <v>0.6498449968665134</v>
      </c>
      <c r="H1174" s="53">
        <f t="shared" si="159"/>
        <v>0.06050386463338207</v>
      </c>
      <c r="I1174" s="53">
        <f t="shared" si="159"/>
        <v>0.28965113850010443</v>
      </c>
      <c r="J1174" s="54">
        <f t="shared" si="159"/>
        <v>1</v>
      </c>
    </row>
    <row r="1175" spans="1:10" s="2" customFormat="1" ht="11.25" customHeight="1" hidden="1" outlineLevel="4">
      <c r="A1175" s="47">
        <v>2008</v>
      </c>
      <c r="B1175" s="106">
        <f>B594</f>
        <v>486179</v>
      </c>
      <c r="C1175" s="107">
        <f>C594</f>
        <v>53645</v>
      </c>
      <c r="D1175" s="107">
        <f>D594</f>
        <v>232636</v>
      </c>
      <c r="E1175" s="55">
        <f>E594</f>
        <v>772460</v>
      </c>
      <c r="F1175" s="152">
        <v>2008</v>
      </c>
      <c r="G1175" s="52">
        <f t="shared" si="159"/>
        <v>0.629390518602905</v>
      </c>
      <c r="H1175" s="53">
        <f t="shared" si="159"/>
        <v>0.06944696165497243</v>
      </c>
      <c r="I1175" s="53">
        <f t="shared" si="159"/>
        <v>0.30116251974212255</v>
      </c>
      <c r="J1175" s="54">
        <f t="shared" si="159"/>
        <v>1</v>
      </c>
    </row>
    <row r="1176" spans="1:10" s="2" customFormat="1" ht="11.25" customHeight="1" hidden="1" outlineLevel="4">
      <c r="A1176" s="47">
        <v>2009</v>
      </c>
      <c r="B1176" s="106">
        <f>B606</f>
        <v>590778</v>
      </c>
      <c r="C1176" s="107">
        <f>C606</f>
        <v>76875</v>
      </c>
      <c r="D1176" s="107">
        <f>D606</f>
        <v>294018</v>
      </c>
      <c r="E1176" s="55">
        <f>E606</f>
        <v>961671</v>
      </c>
      <c r="F1176" s="152">
        <v>2009</v>
      </c>
      <c r="G1176" s="52">
        <f t="shared" si="159"/>
        <v>0.614324441518981</v>
      </c>
      <c r="H1176" s="53">
        <f t="shared" si="159"/>
        <v>0.0799389812108299</v>
      </c>
      <c r="I1176" s="53">
        <f t="shared" si="159"/>
        <v>0.3057365772701891</v>
      </c>
      <c r="J1176" s="54">
        <f t="shared" si="159"/>
        <v>1</v>
      </c>
    </row>
    <row r="1177" spans="1:10" s="2" customFormat="1" ht="11.25" customHeight="1" hidden="1" outlineLevel="4">
      <c r="A1177" s="47">
        <v>2010</v>
      </c>
      <c r="B1177" s="106">
        <f>B618</f>
        <v>685977</v>
      </c>
      <c r="C1177" s="107">
        <f>C618</f>
        <v>97835</v>
      </c>
      <c r="D1177" s="107">
        <f>D618</f>
        <v>349441</v>
      </c>
      <c r="E1177" s="55">
        <f>E618</f>
        <v>1133253</v>
      </c>
      <c r="F1177" s="152">
        <v>2010</v>
      </c>
      <c r="G1177" s="52">
        <f t="shared" si="159"/>
        <v>0.6053167298034949</v>
      </c>
      <c r="H1177" s="53">
        <f t="shared" si="159"/>
        <v>0.08633111935287177</v>
      </c>
      <c r="I1177" s="53">
        <f t="shared" si="159"/>
        <v>0.3083521508436333</v>
      </c>
      <c r="J1177" s="54">
        <f t="shared" si="159"/>
        <v>1</v>
      </c>
    </row>
    <row r="1178" spans="1:10" s="2" customFormat="1" ht="11.25" customHeight="1" hidden="1" outlineLevel="4">
      <c r="A1178" s="47">
        <v>2011</v>
      </c>
      <c r="B1178" s="106">
        <f>B630</f>
        <v>775489</v>
      </c>
      <c r="C1178" s="107">
        <f>C630</f>
        <v>116554</v>
      </c>
      <c r="D1178" s="107">
        <f>D630</f>
        <v>399553</v>
      </c>
      <c r="E1178" s="55">
        <f>E630</f>
        <v>1291596</v>
      </c>
      <c r="F1178" s="152">
        <v>2011</v>
      </c>
      <c r="G1178" s="52">
        <f t="shared" si="159"/>
        <v>0.6004114289607586</v>
      </c>
      <c r="H1178" s="53">
        <f t="shared" si="159"/>
        <v>0.09024029185596734</v>
      </c>
      <c r="I1178" s="53">
        <f t="shared" si="159"/>
        <v>0.309348279183274</v>
      </c>
      <c r="J1178" s="54">
        <f t="shared" si="159"/>
        <v>1</v>
      </c>
    </row>
    <row r="1179" spans="1:10" s="2" customFormat="1" ht="11.25" customHeight="1" hidden="1" outlineLevel="4">
      <c r="A1179" s="47">
        <v>2012</v>
      </c>
      <c r="B1179" s="106">
        <f>B642</f>
        <v>860109</v>
      </c>
      <c r="C1179" s="107">
        <f>C642</f>
        <v>134821</v>
      </c>
      <c r="D1179" s="107">
        <f>D642</f>
        <v>445414</v>
      </c>
      <c r="E1179" s="55">
        <f>E642</f>
        <v>1440344</v>
      </c>
      <c r="F1179" s="152">
        <v>2012</v>
      </c>
      <c r="G1179" s="52">
        <f t="shared" si="159"/>
        <v>0.5971552629094161</v>
      </c>
      <c r="H1179" s="53">
        <f t="shared" si="159"/>
        <v>0.09360333364807297</v>
      </c>
      <c r="I1179" s="53">
        <f t="shared" si="159"/>
        <v>0.30924140344251094</v>
      </c>
      <c r="J1179" s="54">
        <f t="shared" si="159"/>
        <v>1</v>
      </c>
    </row>
    <row r="1180" spans="1:10" s="2" customFormat="1" ht="11.25" customHeight="1" hidden="1" outlineLevel="4">
      <c r="A1180" s="47">
        <v>2013</v>
      </c>
      <c r="B1180" s="106">
        <f>B654</f>
        <v>950839</v>
      </c>
      <c r="C1180" s="107">
        <f>C654</f>
        <v>151320</v>
      </c>
      <c r="D1180" s="107">
        <f>D654</f>
        <v>486825</v>
      </c>
      <c r="E1180" s="55">
        <f>E654</f>
        <v>1588984</v>
      </c>
      <c r="F1180" s="152">
        <v>2013</v>
      </c>
      <c r="G1180" s="52">
        <f t="shared" si="159"/>
        <v>0.5983943198924596</v>
      </c>
      <c r="H1180" s="53">
        <f t="shared" si="159"/>
        <v>0.09523066311555056</v>
      </c>
      <c r="I1180" s="53">
        <f t="shared" si="159"/>
        <v>0.3063750169919898</v>
      </c>
      <c r="J1180" s="54">
        <f t="shared" si="159"/>
        <v>1</v>
      </c>
    </row>
    <row r="1181" spans="1:10" s="2" customFormat="1" ht="11.25" customHeight="1" hidden="1" outlineLevel="4">
      <c r="A1181" s="47">
        <v>2014</v>
      </c>
      <c r="B1181" s="106">
        <f>B666</f>
        <v>1031757</v>
      </c>
      <c r="C1181" s="107">
        <f>C666</f>
        <v>166996</v>
      </c>
      <c r="D1181" s="107">
        <f>D666</f>
        <v>521862</v>
      </c>
      <c r="E1181" s="55">
        <f>E666</f>
        <v>1720615</v>
      </c>
      <c r="F1181" s="152">
        <v>2014</v>
      </c>
      <c r="G1181" s="52">
        <f aca="true" t="shared" si="160" ref="G1181:J1182">B1181/$E1181</f>
        <v>0.599644313225213</v>
      </c>
      <c r="H1181" s="53">
        <f t="shared" si="160"/>
        <v>0.09705599451358962</v>
      </c>
      <c r="I1181" s="53">
        <f t="shared" si="160"/>
        <v>0.3032996922611973</v>
      </c>
      <c r="J1181" s="54">
        <f t="shared" si="160"/>
        <v>1</v>
      </c>
    </row>
    <row r="1182" spans="1:10" s="2" customFormat="1" ht="11.25" customHeight="1" hidden="1" outlineLevel="4">
      <c r="A1182" s="47">
        <v>2015</v>
      </c>
      <c r="B1182" s="113">
        <f>B678</f>
        <v>1118823</v>
      </c>
      <c r="C1182" s="107">
        <f>C678</f>
        <v>182429</v>
      </c>
      <c r="D1182" s="107">
        <f>D678</f>
        <v>553420</v>
      </c>
      <c r="E1182" s="55">
        <f>E678</f>
        <v>1854672</v>
      </c>
      <c r="F1182" s="152">
        <v>2015</v>
      </c>
      <c r="G1182" s="52">
        <f t="shared" si="160"/>
        <v>0.6032457491135899</v>
      </c>
      <c r="H1182" s="53">
        <f t="shared" si="160"/>
        <v>0.09836186668046965</v>
      </c>
      <c r="I1182" s="53">
        <f t="shared" si="160"/>
        <v>0.29839238420594044</v>
      </c>
      <c r="J1182" s="219">
        <f t="shared" si="160"/>
        <v>1</v>
      </c>
    </row>
    <row r="1183" spans="1:10" s="2" customFormat="1" ht="11.25" customHeight="1" hidden="1" outlineLevel="3" collapsed="1">
      <c r="A1183" s="6" t="s">
        <v>35</v>
      </c>
      <c r="B1183" s="78"/>
      <c r="C1183" s="78"/>
      <c r="D1183" s="146"/>
      <c r="E1183" s="127"/>
      <c r="F1183" s="7"/>
      <c r="G1183" s="264" t="s">
        <v>27</v>
      </c>
      <c r="H1183" s="265"/>
      <c r="I1183" s="265"/>
      <c r="J1183" s="266"/>
    </row>
    <row r="1184" spans="1:10" s="2" customFormat="1" ht="11.25" customHeight="1" hidden="1" outlineLevel="4">
      <c r="A1184" s="6"/>
      <c r="B1184" s="4" t="s">
        <v>1</v>
      </c>
      <c r="C1184" s="10" t="s">
        <v>2</v>
      </c>
      <c r="D1184" s="10" t="s">
        <v>3</v>
      </c>
      <c r="E1184" s="5" t="s">
        <v>4</v>
      </c>
      <c r="F1184" s="7"/>
      <c r="G1184" s="4" t="s">
        <v>1</v>
      </c>
      <c r="H1184" s="10" t="s">
        <v>2</v>
      </c>
      <c r="I1184" s="10" t="s">
        <v>3</v>
      </c>
      <c r="J1184" s="11" t="s">
        <v>4</v>
      </c>
    </row>
    <row r="1185" spans="1:10" s="2" customFormat="1" ht="11.25" customHeight="1" hidden="1" outlineLevel="4">
      <c r="A1185" s="125">
        <v>2004</v>
      </c>
      <c r="B1185" s="72"/>
      <c r="C1185" s="75"/>
      <c r="D1185" s="75"/>
      <c r="E1185" s="76"/>
      <c r="F1185" s="151">
        <v>2004</v>
      </c>
      <c r="G1185" s="153"/>
      <c r="H1185" s="14"/>
      <c r="I1185" s="14"/>
      <c r="J1185" s="22"/>
    </row>
    <row r="1186" spans="1:10" s="2" customFormat="1" ht="11.25" customHeight="1" hidden="1" outlineLevel="4">
      <c r="A1186" s="47">
        <v>2005</v>
      </c>
      <c r="B1186" s="106">
        <f aca="true" t="shared" si="161" ref="B1186:E1194">B1172-B1171</f>
        <v>91926</v>
      </c>
      <c r="C1186" s="107">
        <f t="shared" si="161"/>
        <v>5553</v>
      </c>
      <c r="D1186" s="107">
        <f t="shared" si="161"/>
        <v>33456</v>
      </c>
      <c r="E1186" s="55">
        <f t="shared" si="161"/>
        <v>130935</v>
      </c>
      <c r="F1186" s="152">
        <v>2005</v>
      </c>
      <c r="G1186" s="52">
        <f aca="true" t="shared" si="162" ref="G1186:G1194">B1186/B1171</f>
        <v>1.0622248414046522</v>
      </c>
      <c r="H1186" s="53">
        <f aca="true" t="shared" si="163" ref="H1186:H1194">C1186/C1171</f>
        <v>1.2569035762788592</v>
      </c>
      <c r="I1186" s="53">
        <f aca="true" t="shared" si="164" ref="I1186:I1194">D1186/D1171</f>
        <v>1.1423108440316854</v>
      </c>
      <c r="J1186" s="54">
        <f aca="true" t="shared" si="165" ref="J1186:J1194">E1186/E1171</f>
        <v>1.0888837143546202</v>
      </c>
    </row>
    <row r="1187" spans="1:10" s="2" customFormat="1" ht="11.25" customHeight="1" hidden="1" outlineLevel="4">
      <c r="A1187" s="47">
        <v>2006</v>
      </c>
      <c r="B1187" s="106">
        <f t="shared" si="161"/>
        <v>103916</v>
      </c>
      <c r="C1187" s="107">
        <f t="shared" si="161"/>
        <v>11240</v>
      </c>
      <c r="D1187" s="107">
        <f t="shared" si="161"/>
        <v>52045</v>
      </c>
      <c r="E1187" s="55">
        <f t="shared" si="161"/>
        <v>167201</v>
      </c>
      <c r="F1187" s="152">
        <v>2006</v>
      </c>
      <c r="G1187" s="52">
        <f t="shared" si="162"/>
        <v>0.582270111561241</v>
      </c>
      <c r="H1187" s="53">
        <f t="shared" si="163"/>
        <v>1.1272690803329657</v>
      </c>
      <c r="I1187" s="53">
        <f t="shared" si="164"/>
        <v>0.82948170342981</v>
      </c>
      <c r="J1187" s="54">
        <f t="shared" si="165"/>
        <v>0.6656567747688926</v>
      </c>
    </row>
    <row r="1188" spans="1:10" s="2" customFormat="1" ht="11.25" customHeight="1" hidden="1" outlineLevel="4">
      <c r="A1188" s="47">
        <v>2007</v>
      </c>
      <c r="B1188" s="106">
        <f t="shared" si="161"/>
        <v>106468</v>
      </c>
      <c r="C1188" s="107">
        <f t="shared" si="161"/>
        <v>14993</v>
      </c>
      <c r="D1188" s="107">
        <f t="shared" si="161"/>
        <v>58531</v>
      </c>
      <c r="E1188" s="55">
        <f t="shared" si="161"/>
        <v>179992</v>
      </c>
      <c r="F1188" s="152">
        <v>2007</v>
      </c>
      <c r="G1188" s="52">
        <f t="shared" si="162"/>
        <v>0.37703402825240895</v>
      </c>
      <c r="H1188" s="53">
        <f t="shared" si="163"/>
        <v>0.7068502192258733</v>
      </c>
      <c r="I1188" s="53">
        <f t="shared" si="164"/>
        <v>0.5099007744644521</v>
      </c>
      <c r="J1188" s="54">
        <f t="shared" si="165"/>
        <v>0.43020868438727194</v>
      </c>
    </row>
    <row r="1189" spans="1:10" s="2" customFormat="1" ht="11.25" customHeight="1" hidden="1" outlineLevel="4">
      <c r="A1189" s="47">
        <v>2008</v>
      </c>
      <c r="B1189" s="106">
        <f t="shared" si="161"/>
        <v>97328</v>
      </c>
      <c r="C1189" s="107">
        <f t="shared" si="161"/>
        <v>17441</v>
      </c>
      <c r="D1189" s="107">
        <f t="shared" si="161"/>
        <v>59316</v>
      </c>
      <c r="E1189" s="55">
        <f t="shared" si="161"/>
        <v>174085</v>
      </c>
      <c r="F1189" s="152">
        <v>2008</v>
      </c>
      <c r="G1189" s="52">
        <f t="shared" si="162"/>
        <v>0.2502963860193236</v>
      </c>
      <c r="H1189" s="53">
        <f t="shared" si="163"/>
        <v>0.48174234891172246</v>
      </c>
      <c r="I1189" s="53">
        <f t="shared" si="164"/>
        <v>0.3422340180013847</v>
      </c>
      <c r="J1189" s="54">
        <f t="shared" si="165"/>
        <v>0.2909296010027157</v>
      </c>
    </row>
    <row r="1190" spans="1:10" s="2" customFormat="1" ht="11.25" customHeight="1" hidden="1" outlineLevel="4">
      <c r="A1190" s="47">
        <v>2009</v>
      </c>
      <c r="B1190" s="106">
        <f t="shared" si="161"/>
        <v>104599</v>
      </c>
      <c r="C1190" s="107">
        <f t="shared" si="161"/>
        <v>23230</v>
      </c>
      <c r="D1190" s="107">
        <f t="shared" si="161"/>
        <v>61382</v>
      </c>
      <c r="E1190" s="55">
        <f t="shared" si="161"/>
        <v>189211</v>
      </c>
      <c r="F1190" s="152">
        <v>2009</v>
      </c>
      <c r="G1190" s="52">
        <f t="shared" si="162"/>
        <v>0.21514503917281494</v>
      </c>
      <c r="H1190" s="53">
        <f t="shared" si="163"/>
        <v>0.4330319694286513</v>
      </c>
      <c r="I1190" s="53">
        <f t="shared" si="164"/>
        <v>0.26385426159321856</v>
      </c>
      <c r="J1190" s="54">
        <f t="shared" si="165"/>
        <v>0.24494601662221993</v>
      </c>
    </row>
    <row r="1191" spans="1:10" s="2" customFormat="1" ht="11.25" customHeight="1" hidden="1" outlineLevel="4">
      <c r="A1191" s="47">
        <v>2010</v>
      </c>
      <c r="B1191" s="106">
        <f t="shared" si="161"/>
        <v>95199</v>
      </c>
      <c r="C1191" s="107">
        <f t="shared" si="161"/>
        <v>20960</v>
      </c>
      <c r="D1191" s="107">
        <f t="shared" si="161"/>
        <v>55423</v>
      </c>
      <c r="E1191" s="55">
        <f t="shared" si="161"/>
        <v>171582</v>
      </c>
      <c r="F1191" s="152">
        <v>2010</v>
      </c>
      <c r="G1191" s="52">
        <f t="shared" si="162"/>
        <v>0.16114174867716807</v>
      </c>
      <c r="H1191" s="53">
        <f t="shared" si="163"/>
        <v>0.272650406504065</v>
      </c>
      <c r="I1191" s="53">
        <f t="shared" si="164"/>
        <v>0.18850206449945242</v>
      </c>
      <c r="J1191" s="54">
        <f t="shared" si="165"/>
        <v>0.17842068649257387</v>
      </c>
    </row>
    <row r="1192" spans="1:10" s="2" customFormat="1" ht="11.25" customHeight="1" hidden="1" outlineLevel="4">
      <c r="A1192" s="47">
        <v>2011</v>
      </c>
      <c r="B1192" s="106">
        <f t="shared" si="161"/>
        <v>89512</v>
      </c>
      <c r="C1192" s="107">
        <f t="shared" si="161"/>
        <v>18719</v>
      </c>
      <c r="D1192" s="107">
        <f t="shared" si="161"/>
        <v>50112</v>
      </c>
      <c r="E1192" s="55">
        <f t="shared" si="161"/>
        <v>158343</v>
      </c>
      <c r="F1192" s="152">
        <v>2011</v>
      </c>
      <c r="G1192" s="52">
        <f t="shared" si="162"/>
        <v>0.1304883399880754</v>
      </c>
      <c r="H1192" s="53">
        <f t="shared" si="163"/>
        <v>0.19133234527520826</v>
      </c>
      <c r="I1192" s="53">
        <f t="shared" si="164"/>
        <v>0.14340618301802022</v>
      </c>
      <c r="J1192" s="54">
        <f t="shared" si="165"/>
        <v>0.13972431575296954</v>
      </c>
    </row>
    <row r="1193" spans="1:10" s="2" customFormat="1" ht="11.25" customHeight="1" hidden="1" outlineLevel="4">
      <c r="A1193" s="47">
        <v>2012</v>
      </c>
      <c r="B1193" s="106">
        <f t="shared" si="161"/>
        <v>84620</v>
      </c>
      <c r="C1193" s="107">
        <f t="shared" si="161"/>
        <v>18267</v>
      </c>
      <c r="D1193" s="107">
        <f t="shared" si="161"/>
        <v>45861</v>
      </c>
      <c r="E1193" s="55">
        <f t="shared" si="161"/>
        <v>148748</v>
      </c>
      <c r="F1193" s="152">
        <v>2012</v>
      </c>
      <c r="G1193" s="52">
        <f t="shared" si="162"/>
        <v>0.1091182466804816</v>
      </c>
      <c r="H1193" s="53">
        <f t="shared" si="163"/>
        <v>0.15672563790174512</v>
      </c>
      <c r="I1193" s="53">
        <f t="shared" si="164"/>
        <v>0.11478076750768984</v>
      </c>
      <c r="J1193" s="54">
        <f t="shared" si="165"/>
        <v>0.11516604263252596</v>
      </c>
    </row>
    <row r="1194" spans="1:10" s="2" customFormat="1" ht="11.25" customHeight="1" hidden="1" outlineLevel="4">
      <c r="A1194" s="47">
        <v>2013</v>
      </c>
      <c r="B1194" s="106">
        <f t="shared" si="161"/>
        <v>90730</v>
      </c>
      <c r="C1194" s="107">
        <f t="shared" si="161"/>
        <v>16499</v>
      </c>
      <c r="D1194" s="107">
        <f t="shared" si="161"/>
        <v>41411</v>
      </c>
      <c r="E1194" s="55">
        <f t="shared" si="161"/>
        <v>148640</v>
      </c>
      <c r="F1194" s="152">
        <v>2013</v>
      </c>
      <c r="G1194" s="52">
        <f t="shared" si="162"/>
        <v>0.10548663018291868</v>
      </c>
      <c r="H1194" s="53">
        <f t="shared" si="163"/>
        <v>0.12237707775494916</v>
      </c>
      <c r="I1194" s="53">
        <f t="shared" si="164"/>
        <v>0.09297193173092898</v>
      </c>
      <c r="J1194" s="54">
        <f t="shared" si="165"/>
        <v>0.10319756946951561</v>
      </c>
    </row>
    <row r="1195" spans="1:10" s="2" customFormat="1" ht="11.25" customHeight="1" hidden="1" outlineLevel="4">
      <c r="A1195" s="47">
        <v>2014</v>
      </c>
      <c r="B1195" s="106">
        <f aca="true" t="shared" si="166" ref="B1195:E1196">B1181-B1180</f>
        <v>80918</v>
      </c>
      <c r="C1195" s="107">
        <f t="shared" si="166"/>
        <v>15676</v>
      </c>
      <c r="D1195" s="107">
        <f t="shared" si="166"/>
        <v>35037</v>
      </c>
      <c r="E1195" s="55">
        <f t="shared" si="166"/>
        <v>131631</v>
      </c>
      <c r="F1195" s="152">
        <v>2014</v>
      </c>
      <c r="G1195" s="52">
        <f aca="true" t="shared" si="167" ref="G1195:J1196">B1195/B1179</f>
        <v>0.09407877373681708</v>
      </c>
      <c r="H1195" s="53">
        <f t="shared" si="167"/>
        <v>0.11627268748933771</v>
      </c>
      <c r="I1195" s="53">
        <f t="shared" si="167"/>
        <v>0.07866164961137279</v>
      </c>
      <c r="J1195" s="54">
        <f t="shared" si="167"/>
        <v>0.09138858494915103</v>
      </c>
    </row>
    <row r="1196" spans="1:10" s="2" customFormat="1" ht="11.25" customHeight="1" hidden="1" outlineLevel="4">
      <c r="A1196" s="47">
        <v>2015</v>
      </c>
      <c r="B1196" s="113">
        <f t="shared" si="166"/>
        <v>87066</v>
      </c>
      <c r="C1196" s="114">
        <f t="shared" si="166"/>
        <v>15433</v>
      </c>
      <c r="D1196" s="115">
        <f t="shared" si="166"/>
        <v>31558</v>
      </c>
      <c r="E1196" s="23">
        <f t="shared" si="166"/>
        <v>134057</v>
      </c>
      <c r="F1196" s="152">
        <v>2015</v>
      </c>
      <c r="G1196" s="52">
        <f t="shared" si="167"/>
        <v>0.09156755244578735</v>
      </c>
      <c r="H1196" s="53">
        <f t="shared" si="167"/>
        <v>0.10198916204070843</v>
      </c>
      <c r="I1196" s="53">
        <f t="shared" si="167"/>
        <v>0.0648241154418939</v>
      </c>
      <c r="J1196" s="219">
        <f t="shared" si="167"/>
        <v>0.084366488271751</v>
      </c>
    </row>
    <row r="1197" spans="1:10" s="2" customFormat="1" ht="11.25" customHeight="1" hidden="1" outlineLevel="2" collapsed="1">
      <c r="A1197" s="6" t="s">
        <v>43</v>
      </c>
      <c r="B1197" s="78"/>
      <c r="C1197" s="78"/>
      <c r="D1197" s="78"/>
      <c r="E1197" s="78"/>
      <c r="F1197" s="154"/>
      <c r="G1197" s="264"/>
      <c r="H1197" s="265"/>
      <c r="I1197" s="265"/>
      <c r="J1197" s="266"/>
    </row>
    <row r="1198" spans="1:10" s="2" customFormat="1" ht="11.25" customHeight="1" hidden="1" outlineLevel="3" collapsed="1">
      <c r="A1198" s="6" t="s">
        <v>45</v>
      </c>
      <c r="B1198" s="78"/>
      <c r="C1198" s="78"/>
      <c r="D1198" s="78"/>
      <c r="E1198" s="127"/>
      <c r="F1198" s="155"/>
      <c r="G1198" s="264" t="s">
        <v>34</v>
      </c>
      <c r="H1198" s="265"/>
      <c r="I1198" s="265"/>
      <c r="J1198" s="266"/>
    </row>
    <row r="1199" spans="1:10" s="2" customFormat="1" ht="11.25" customHeight="1" hidden="1" outlineLevel="4">
      <c r="A1199" s="125"/>
      <c r="B1199" s="4" t="s">
        <v>1</v>
      </c>
      <c r="C1199" s="10" t="s">
        <v>2</v>
      </c>
      <c r="D1199" s="10" t="s">
        <v>3</v>
      </c>
      <c r="E1199" s="5" t="s">
        <v>4</v>
      </c>
      <c r="F1199" s="7"/>
      <c r="G1199" s="4" t="s">
        <v>1</v>
      </c>
      <c r="H1199" s="10" t="s">
        <v>2</v>
      </c>
      <c r="I1199" s="10" t="s">
        <v>3</v>
      </c>
      <c r="J1199" s="11" t="s">
        <v>4</v>
      </c>
    </row>
    <row r="1200" spans="1:10" s="2" customFormat="1" ht="11.25" customHeight="1" hidden="1" outlineLevel="4">
      <c r="A1200" s="71" t="s">
        <v>44</v>
      </c>
      <c r="B1200" s="34">
        <f>B825</f>
        <v>349286</v>
      </c>
      <c r="C1200" s="43">
        <f>C825</f>
        <v>38420</v>
      </c>
      <c r="D1200" s="43">
        <f>D825</f>
        <v>170411</v>
      </c>
      <c r="E1200" s="15">
        <f>E825</f>
        <v>558117</v>
      </c>
      <c r="F1200" s="71" t="s">
        <v>44</v>
      </c>
      <c r="G1200" s="128">
        <f aca="true" t="shared" si="168" ref="G1200:J1205">B1200/$E1200</f>
        <v>0.6258293511933878</v>
      </c>
      <c r="H1200" s="129">
        <f t="shared" si="168"/>
        <v>0.06883861269232079</v>
      </c>
      <c r="I1200" s="129">
        <f t="shared" si="168"/>
        <v>0.30533203611429144</v>
      </c>
      <c r="J1200" s="130">
        <f t="shared" si="168"/>
        <v>1</v>
      </c>
    </row>
    <row r="1201" spans="1:10" s="2" customFormat="1" ht="11.25" customHeight="1" hidden="1" outlineLevel="4">
      <c r="A1201" s="152">
        <v>2009</v>
      </c>
      <c r="B1201" s="34">
        <f>B836</f>
        <v>404983</v>
      </c>
      <c r="C1201" s="43">
        <f>C836</f>
        <v>53584</v>
      </c>
      <c r="D1201" s="43">
        <f>D836</f>
        <v>202949</v>
      </c>
      <c r="E1201" s="15">
        <f>E836</f>
        <v>661516</v>
      </c>
      <c r="F1201" s="152">
        <v>2009</v>
      </c>
      <c r="G1201" s="20">
        <f t="shared" si="168"/>
        <v>0.6122043911258382</v>
      </c>
      <c r="H1201" s="21">
        <f t="shared" si="168"/>
        <v>0.08100182006179744</v>
      </c>
      <c r="I1201" s="21">
        <f t="shared" si="168"/>
        <v>0.30679378881236435</v>
      </c>
      <c r="J1201" s="22">
        <f t="shared" si="168"/>
        <v>1</v>
      </c>
    </row>
    <row r="1202" spans="1:10" s="2" customFormat="1" ht="11.25" customHeight="1" hidden="1" outlineLevel="4">
      <c r="A1202" s="73" t="s">
        <v>20</v>
      </c>
      <c r="B1202" s="34">
        <f>B848</f>
        <v>458336</v>
      </c>
      <c r="C1202" s="43">
        <f>C848</f>
        <v>66428</v>
      </c>
      <c r="D1202" s="43">
        <f>D848</f>
        <v>231866</v>
      </c>
      <c r="E1202" s="15">
        <f>E848</f>
        <v>756630</v>
      </c>
      <c r="F1202" s="73" t="s">
        <v>20</v>
      </c>
      <c r="G1202" s="21">
        <f t="shared" si="168"/>
        <v>0.6057597504724899</v>
      </c>
      <c r="H1202" s="21">
        <f t="shared" si="168"/>
        <v>0.08779456273211478</v>
      </c>
      <c r="I1202" s="21">
        <f t="shared" si="168"/>
        <v>0.30644568679539536</v>
      </c>
      <c r="J1202" s="22">
        <f t="shared" si="168"/>
        <v>1</v>
      </c>
    </row>
    <row r="1203" spans="1:10" s="2" customFormat="1" ht="11.25" customHeight="1" hidden="1" outlineLevel="4">
      <c r="A1203" s="152">
        <v>2011</v>
      </c>
      <c r="B1203" s="34">
        <f>B860</f>
        <v>501621</v>
      </c>
      <c r="C1203" s="43">
        <f>C860</f>
        <v>76488</v>
      </c>
      <c r="D1203" s="43">
        <f>D860</f>
        <v>252695</v>
      </c>
      <c r="E1203" s="15">
        <f>E860</f>
        <v>830804</v>
      </c>
      <c r="F1203" s="152">
        <v>2011</v>
      </c>
      <c r="G1203" s="21">
        <f t="shared" si="168"/>
        <v>0.6037777863370903</v>
      </c>
      <c r="H1203" s="21">
        <f t="shared" si="168"/>
        <v>0.09206503579664999</v>
      </c>
      <c r="I1203" s="21">
        <f t="shared" si="168"/>
        <v>0.3041571778662597</v>
      </c>
      <c r="J1203" s="22">
        <f t="shared" si="168"/>
        <v>1</v>
      </c>
    </row>
    <row r="1204" spans="1:10" s="2" customFormat="1" ht="11.25" customHeight="1" hidden="1" outlineLevel="4">
      <c r="A1204" s="73" t="s">
        <v>51</v>
      </c>
      <c r="B1204" s="34">
        <f>B872</f>
        <v>541557</v>
      </c>
      <c r="C1204" s="43">
        <f>C872</f>
        <v>84862</v>
      </c>
      <c r="D1204" s="43">
        <f>D872</f>
        <v>268846</v>
      </c>
      <c r="E1204" s="15">
        <f>E872</f>
        <v>895265</v>
      </c>
      <c r="F1204" s="73" t="s">
        <v>51</v>
      </c>
      <c r="G1204" s="21">
        <f t="shared" si="168"/>
        <v>0.6049125119378062</v>
      </c>
      <c r="H1204" s="21">
        <f t="shared" si="168"/>
        <v>0.09478981083813173</v>
      </c>
      <c r="I1204" s="21">
        <f t="shared" si="168"/>
        <v>0.30029767722406214</v>
      </c>
      <c r="J1204" s="22">
        <f t="shared" si="168"/>
        <v>1</v>
      </c>
    </row>
    <row r="1205" spans="1:10" s="2" customFormat="1" ht="11.25" customHeight="1" hidden="1" outlineLevel="4">
      <c r="A1205" s="152" t="s">
        <v>52</v>
      </c>
      <c r="B1205" s="34">
        <f>B884</f>
        <v>579375</v>
      </c>
      <c r="C1205" s="43">
        <f>C884</f>
        <v>89978</v>
      </c>
      <c r="D1205" s="43">
        <f>D884</f>
        <v>277248</v>
      </c>
      <c r="E1205" s="15">
        <f>E884</f>
        <v>946601</v>
      </c>
      <c r="F1205" s="73" t="s">
        <v>52</v>
      </c>
      <c r="G1205" s="21">
        <f t="shared" si="168"/>
        <v>0.612058301227233</v>
      </c>
      <c r="H1205" s="21">
        <f t="shared" si="168"/>
        <v>0.0950537766176034</v>
      </c>
      <c r="I1205" s="21">
        <f t="shared" si="168"/>
        <v>0.29288792215516357</v>
      </c>
      <c r="J1205" s="22">
        <f t="shared" si="168"/>
        <v>1</v>
      </c>
    </row>
    <row r="1206" spans="1:10" s="2" customFormat="1" ht="11.25" customHeight="1" hidden="1" outlineLevel="4">
      <c r="A1206" s="73" t="s">
        <v>93</v>
      </c>
      <c r="B1206" s="34">
        <f>B896</f>
        <v>600610</v>
      </c>
      <c r="C1206" s="43">
        <f>C896</f>
        <v>94698</v>
      </c>
      <c r="D1206" s="43">
        <f>D896</f>
        <v>276128</v>
      </c>
      <c r="E1206" s="15">
        <f>E896</f>
        <v>971436</v>
      </c>
      <c r="F1206" s="73" t="s">
        <v>93</v>
      </c>
      <c r="G1206" s="21">
        <f aca="true" t="shared" si="169" ref="G1206:J1207">B1206/$E1206</f>
        <v>0.6182702720508608</v>
      </c>
      <c r="H1206" s="21">
        <f t="shared" si="169"/>
        <v>0.09748248983978358</v>
      </c>
      <c r="I1206" s="21">
        <f t="shared" si="169"/>
        <v>0.28424723810935565</v>
      </c>
      <c r="J1206" s="22">
        <f t="shared" si="169"/>
        <v>1</v>
      </c>
    </row>
    <row r="1207" spans="1:10" s="2" customFormat="1" ht="11.25" customHeight="1" hidden="1" outlineLevel="4">
      <c r="A1207" s="73" t="s">
        <v>98</v>
      </c>
      <c r="B1207" s="45">
        <f>B908</f>
        <v>639398</v>
      </c>
      <c r="C1207" s="45">
        <f>C908</f>
        <v>99097</v>
      </c>
      <c r="D1207" s="45">
        <f>D908</f>
        <v>278631</v>
      </c>
      <c r="E1207" s="15">
        <f>E908</f>
        <v>1017126</v>
      </c>
      <c r="F1207" s="73" t="s">
        <v>98</v>
      </c>
      <c r="G1207" s="21">
        <f t="shared" si="169"/>
        <v>0.6286320475535971</v>
      </c>
      <c r="H1207" s="21">
        <f t="shared" si="169"/>
        <v>0.0974284405275256</v>
      </c>
      <c r="I1207" s="21">
        <f t="shared" si="169"/>
        <v>0.27393951191887733</v>
      </c>
      <c r="J1207" s="22">
        <f t="shared" si="169"/>
        <v>1</v>
      </c>
    </row>
    <row r="1208" spans="1:10" s="2" customFormat="1" ht="11.25" customHeight="1" hidden="1" outlineLevel="3" collapsed="1">
      <c r="A1208" s="6" t="s">
        <v>46</v>
      </c>
      <c r="B1208" s="78"/>
      <c r="C1208" s="78"/>
      <c r="D1208" s="78"/>
      <c r="E1208" s="127"/>
      <c r="F1208" s="155"/>
      <c r="G1208" s="264" t="s">
        <v>27</v>
      </c>
      <c r="H1208" s="265"/>
      <c r="I1208" s="265"/>
      <c r="J1208" s="266"/>
    </row>
    <row r="1209" spans="1:10" s="2" customFormat="1" ht="11.25" customHeight="1" hidden="1" outlineLevel="4">
      <c r="A1209" s="3"/>
      <c r="B1209" s="4" t="s">
        <v>1</v>
      </c>
      <c r="C1209" s="10" t="s">
        <v>2</v>
      </c>
      <c r="D1209" s="10" t="s">
        <v>3</v>
      </c>
      <c r="E1209" s="5" t="s">
        <v>4</v>
      </c>
      <c r="F1209" s="7"/>
      <c r="G1209" s="4" t="s">
        <v>1</v>
      </c>
      <c r="H1209" s="10" t="s">
        <v>2</v>
      </c>
      <c r="I1209" s="10" t="s">
        <v>3</v>
      </c>
      <c r="J1209" s="11" t="s">
        <v>4</v>
      </c>
    </row>
    <row r="1210" spans="1:10" s="2" customFormat="1" ht="11.25" customHeight="1" hidden="1" outlineLevel="4">
      <c r="A1210" s="152">
        <v>2009</v>
      </c>
      <c r="B1210" s="34">
        <f aca="true" t="shared" si="170" ref="B1210:E1214">B1201-B1200</f>
        <v>55697</v>
      </c>
      <c r="C1210" s="43">
        <f t="shared" si="170"/>
        <v>15164</v>
      </c>
      <c r="D1210" s="43">
        <f t="shared" si="170"/>
        <v>32538</v>
      </c>
      <c r="E1210" s="15">
        <f t="shared" si="170"/>
        <v>103399</v>
      </c>
      <c r="F1210" s="152">
        <v>2009</v>
      </c>
      <c r="G1210" s="20">
        <f aca="true" t="shared" si="171" ref="G1210:J1214">B1210/B1200</f>
        <v>0.15945958326414456</v>
      </c>
      <c r="H1210" s="21">
        <f t="shared" si="171"/>
        <v>0.39469026548672564</v>
      </c>
      <c r="I1210" s="21">
        <f t="shared" si="171"/>
        <v>0.1909383783910663</v>
      </c>
      <c r="J1210" s="22">
        <f t="shared" si="171"/>
        <v>0.18526402170154288</v>
      </c>
    </row>
    <row r="1211" spans="1:10" s="2" customFormat="1" ht="11.25" customHeight="1" hidden="1" outlineLevel="4">
      <c r="A1211" s="73" t="s">
        <v>20</v>
      </c>
      <c r="B1211" s="34">
        <f t="shared" si="170"/>
        <v>53353</v>
      </c>
      <c r="C1211" s="43">
        <f t="shared" si="170"/>
        <v>12844</v>
      </c>
      <c r="D1211" s="43">
        <f t="shared" si="170"/>
        <v>28917</v>
      </c>
      <c r="E1211" s="15">
        <f t="shared" si="170"/>
        <v>95114</v>
      </c>
      <c r="F1211" s="73" t="s">
        <v>20</v>
      </c>
      <c r="G1211" s="21">
        <f t="shared" si="171"/>
        <v>0.13174133235222218</v>
      </c>
      <c r="H1211" s="21">
        <f t="shared" si="171"/>
        <v>0.2396984174380412</v>
      </c>
      <c r="I1211" s="21">
        <f t="shared" si="171"/>
        <v>0.14248407235315277</v>
      </c>
      <c r="J1211" s="22">
        <f t="shared" si="171"/>
        <v>0.1437818586398515</v>
      </c>
    </row>
    <row r="1212" spans="1:10" s="2" customFormat="1" ht="11.25" customHeight="1" hidden="1" outlineLevel="4">
      <c r="A1212" s="152">
        <v>2011</v>
      </c>
      <c r="B1212" s="34">
        <f t="shared" si="170"/>
        <v>43285</v>
      </c>
      <c r="C1212" s="43">
        <f t="shared" si="170"/>
        <v>10060</v>
      </c>
      <c r="D1212" s="43">
        <f t="shared" si="170"/>
        <v>20829</v>
      </c>
      <c r="E1212" s="15">
        <f t="shared" si="170"/>
        <v>74174</v>
      </c>
      <c r="F1212" s="152">
        <v>2011</v>
      </c>
      <c r="G1212" s="21">
        <f t="shared" si="171"/>
        <v>0.09443945053410599</v>
      </c>
      <c r="H1212" s="21">
        <f t="shared" si="171"/>
        <v>0.15144216294333715</v>
      </c>
      <c r="I1212" s="21">
        <f t="shared" si="171"/>
        <v>0.0898320581715301</v>
      </c>
      <c r="J1212" s="22">
        <f t="shared" si="171"/>
        <v>0.0980320632277335</v>
      </c>
    </row>
    <row r="1213" spans="1:10" s="2" customFormat="1" ht="11.25" customHeight="1" hidden="1" outlineLevel="4">
      <c r="A1213" s="73" t="s">
        <v>51</v>
      </c>
      <c r="B1213" s="43">
        <f t="shared" si="170"/>
        <v>39936</v>
      </c>
      <c r="C1213" s="43">
        <f t="shared" si="170"/>
        <v>8374</v>
      </c>
      <c r="D1213" s="43">
        <f t="shared" si="170"/>
        <v>16151</v>
      </c>
      <c r="E1213" s="15">
        <f t="shared" si="170"/>
        <v>64461</v>
      </c>
      <c r="F1213" s="73" t="s">
        <v>51</v>
      </c>
      <c r="G1213" s="21">
        <f t="shared" si="171"/>
        <v>0.07961389176290466</v>
      </c>
      <c r="H1213" s="21">
        <f t="shared" si="171"/>
        <v>0.10948122581319945</v>
      </c>
      <c r="I1213" s="21">
        <f t="shared" si="171"/>
        <v>0.06391499633946061</v>
      </c>
      <c r="J1213" s="22">
        <f t="shared" si="171"/>
        <v>0.07758869721378328</v>
      </c>
    </row>
    <row r="1214" spans="1:10" s="2" customFormat="1" ht="11.25" customHeight="1" hidden="1" outlineLevel="4">
      <c r="A1214" s="73" t="s">
        <v>52</v>
      </c>
      <c r="B1214" s="43">
        <f t="shared" si="170"/>
        <v>37818</v>
      </c>
      <c r="C1214" s="43">
        <f t="shared" si="170"/>
        <v>5116</v>
      </c>
      <c r="D1214" s="43">
        <f t="shared" si="170"/>
        <v>8402</v>
      </c>
      <c r="E1214" s="15">
        <f t="shared" si="170"/>
        <v>51336</v>
      </c>
      <c r="F1214" s="73" t="s">
        <v>52</v>
      </c>
      <c r="G1214" s="21">
        <f t="shared" si="171"/>
        <v>0.06983198444485068</v>
      </c>
      <c r="H1214" s="21">
        <f t="shared" si="171"/>
        <v>0.06028611156937145</v>
      </c>
      <c r="I1214" s="21">
        <f t="shared" si="171"/>
        <v>0.03125209227587541</v>
      </c>
      <c r="J1214" s="22">
        <f t="shared" si="171"/>
        <v>0.05734168095480109</v>
      </c>
    </row>
    <row r="1215" spans="1:10" s="2" customFormat="1" ht="11.25" customHeight="1" hidden="1" outlineLevel="4">
      <c r="A1215" s="73" t="s">
        <v>93</v>
      </c>
      <c r="B1215" s="43">
        <f aca="true" t="shared" si="172" ref="B1215:E1216">B1206-B1205</f>
        <v>21235</v>
      </c>
      <c r="C1215" s="43">
        <f t="shared" si="172"/>
        <v>4720</v>
      </c>
      <c r="D1215" s="43">
        <f t="shared" si="172"/>
        <v>-1120</v>
      </c>
      <c r="E1215" s="15">
        <f t="shared" si="172"/>
        <v>24835</v>
      </c>
      <c r="F1215" s="73" t="s">
        <v>93</v>
      </c>
      <c r="G1215" s="21">
        <f aca="true" t="shared" si="173" ref="G1215:J1216">B1215/B1204</f>
        <v>0.03921101564562918</v>
      </c>
      <c r="H1215" s="21">
        <f t="shared" si="173"/>
        <v>0.055619712003016665</v>
      </c>
      <c r="I1215" s="21">
        <f t="shared" si="173"/>
        <v>-0.004165953743035046</v>
      </c>
      <c r="J1215" s="22">
        <f t="shared" si="173"/>
        <v>0.027740389717011163</v>
      </c>
    </row>
    <row r="1216" spans="1:10" s="2" customFormat="1" ht="11.25" customHeight="1" hidden="1" outlineLevel="4">
      <c r="A1216" s="73" t="s">
        <v>98</v>
      </c>
      <c r="B1216" s="43">
        <f t="shared" si="172"/>
        <v>38788</v>
      </c>
      <c r="C1216" s="43">
        <f t="shared" si="172"/>
        <v>4399</v>
      </c>
      <c r="D1216" s="43">
        <f t="shared" si="172"/>
        <v>2503</v>
      </c>
      <c r="E1216" s="15">
        <f t="shared" si="172"/>
        <v>45690</v>
      </c>
      <c r="F1216" s="73" t="s">
        <v>98</v>
      </c>
      <c r="G1216" s="21">
        <f t="shared" si="173"/>
        <v>0.0669480043149946</v>
      </c>
      <c r="H1216" s="21">
        <f t="shared" si="173"/>
        <v>0.04888972860032453</v>
      </c>
      <c r="I1216" s="21">
        <f t="shared" si="173"/>
        <v>0.009028018236380424</v>
      </c>
      <c r="J1216" s="31">
        <f t="shared" si="173"/>
        <v>0.04826743263529196</v>
      </c>
    </row>
    <row r="1217" spans="1:10" s="14" customFormat="1" ht="11.25" customHeight="1" hidden="1" outlineLevel="2" collapsed="1">
      <c r="A1217" s="6" t="s">
        <v>47</v>
      </c>
      <c r="B1217" s="78"/>
      <c r="C1217" s="78"/>
      <c r="D1217" s="146"/>
      <c r="E1217" s="127"/>
      <c r="F1217" s="155"/>
      <c r="G1217" s="264"/>
      <c r="H1217" s="265"/>
      <c r="I1217" s="265"/>
      <c r="J1217" s="266"/>
    </row>
    <row r="1218" spans="1:10" s="14" customFormat="1" ht="11.25" customHeight="1" hidden="1" outlineLevel="3">
      <c r="A1218" s="3"/>
      <c r="B1218" s="4" t="s">
        <v>1</v>
      </c>
      <c r="C1218" s="10" t="s">
        <v>2</v>
      </c>
      <c r="D1218" s="10" t="s">
        <v>3</v>
      </c>
      <c r="E1218" s="5" t="s">
        <v>4</v>
      </c>
      <c r="F1218" s="7"/>
      <c r="G1218" s="4" t="s">
        <v>1</v>
      </c>
      <c r="H1218" s="10" t="s">
        <v>2</v>
      </c>
      <c r="I1218" s="10" t="s">
        <v>3</v>
      </c>
      <c r="J1218" s="11" t="s">
        <v>4</v>
      </c>
    </row>
    <row r="1219" spans="1:10" s="14" customFormat="1" ht="11.25" customHeight="1" hidden="1" outlineLevel="3">
      <c r="A1219" s="152">
        <v>2009</v>
      </c>
      <c r="B1219" s="34">
        <f>SUM(B911:B922)</f>
        <v>104599</v>
      </c>
      <c r="C1219" s="43">
        <f>SUM(C911:C922)</f>
        <v>23230</v>
      </c>
      <c r="D1219" s="43">
        <f>SUM(D911:D922)</f>
        <v>61382</v>
      </c>
      <c r="E1219" s="15">
        <f>SUM(E911:E922)</f>
        <v>201578</v>
      </c>
      <c r="F1219" s="152">
        <v>2009</v>
      </c>
      <c r="G1219" s="20">
        <f aca="true" t="shared" si="174" ref="G1219:J1223">B1219/$E1219</f>
        <v>0.5189008721189813</v>
      </c>
      <c r="H1219" s="21">
        <f t="shared" si="174"/>
        <v>0.11524075047872287</v>
      </c>
      <c r="I1219" s="21">
        <f t="shared" si="174"/>
        <v>0.304507436327377</v>
      </c>
      <c r="J1219" s="22">
        <f t="shared" si="174"/>
        <v>1</v>
      </c>
    </row>
    <row r="1220" spans="1:10" s="14" customFormat="1" ht="11.25" customHeight="1" hidden="1" outlineLevel="3">
      <c r="A1220" s="73" t="s">
        <v>20</v>
      </c>
      <c r="B1220" s="34">
        <f>SUM(B923:B934)</f>
        <v>95199</v>
      </c>
      <c r="C1220" s="43">
        <f>SUM(C923:C934)</f>
        <v>20960</v>
      </c>
      <c r="D1220" s="43">
        <f>SUM(D923:D934)</f>
        <v>55423</v>
      </c>
      <c r="E1220" s="15">
        <f>SUM(E923:E934)</f>
        <v>171582</v>
      </c>
      <c r="F1220" s="73" t="s">
        <v>20</v>
      </c>
      <c r="G1220" s="21">
        <f t="shared" si="174"/>
        <v>0.5548309263209428</v>
      </c>
      <c r="H1220" s="21">
        <f t="shared" si="174"/>
        <v>0.12215733585107995</v>
      </c>
      <c r="I1220" s="21">
        <f t="shared" si="174"/>
        <v>0.3230117378279773</v>
      </c>
      <c r="J1220" s="22">
        <f t="shared" si="174"/>
        <v>1</v>
      </c>
    </row>
    <row r="1221" spans="1:10" s="14" customFormat="1" ht="11.25" customHeight="1" hidden="1" outlineLevel="3">
      <c r="A1221" s="152">
        <v>2011</v>
      </c>
      <c r="B1221" s="34">
        <f>SUM(B935:B946)</f>
        <v>89512</v>
      </c>
      <c r="C1221" s="43">
        <f>SUM(C935:C946)</f>
        <v>18719</v>
      </c>
      <c r="D1221" s="43">
        <f>SUM(D935:D946)</f>
        <v>50112</v>
      </c>
      <c r="E1221" s="15">
        <f>SUM(E935:E946)</f>
        <v>158343</v>
      </c>
      <c r="F1221" s="152">
        <v>2011</v>
      </c>
      <c r="G1221" s="21">
        <f t="shared" si="174"/>
        <v>0.5653044340450794</v>
      </c>
      <c r="H1221" s="21">
        <f t="shared" si="174"/>
        <v>0.1182180456351086</v>
      </c>
      <c r="I1221" s="21">
        <f t="shared" si="174"/>
        <v>0.3164775203198121</v>
      </c>
      <c r="J1221" s="22">
        <f t="shared" si="174"/>
        <v>1</v>
      </c>
    </row>
    <row r="1222" spans="1:10" s="14" customFormat="1" ht="11.25" customHeight="1" hidden="1" outlineLevel="3">
      <c r="A1222" s="73" t="s">
        <v>51</v>
      </c>
      <c r="B1222" s="34">
        <f>SUM(B947:B958)</f>
        <v>84620</v>
      </c>
      <c r="C1222" s="43">
        <f>SUM(C947:C958)</f>
        <v>18267</v>
      </c>
      <c r="D1222" s="43">
        <f>SUM(D947:D958)</f>
        <v>45861</v>
      </c>
      <c r="E1222" s="15">
        <f>SUM(E947:E958)</f>
        <v>148748</v>
      </c>
      <c r="F1222" s="73" t="s">
        <v>51</v>
      </c>
      <c r="G1222" s="21">
        <f t="shared" si="174"/>
        <v>0.5688815984080459</v>
      </c>
      <c r="H1222" s="21">
        <f t="shared" si="174"/>
        <v>0.1228050125043698</v>
      </c>
      <c r="I1222" s="21">
        <f t="shared" si="174"/>
        <v>0.3083133890875844</v>
      </c>
      <c r="J1222" s="22">
        <f t="shared" si="174"/>
        <v>1</v>
      </c>
    </row>
    <row r="1223" spans="1:10" s="14" customFormat="1" ht="11.25" customHeight="1" hidden="1" outlineLevel="3">
      <c r="A1223" s="73" t="s">
        <v>52</v>
      </c>
      <c r="B1223" s="34">
        <f>SUM(B959:B970)</f>
        <v>90730</v>
      </c>
      <c r="C1223" s="43">
        <f>SUM(C959:C970)</f>
        <v>16499</v>
      </c>
      <c r="D1223" s="43">
        <f>SUM(D959:D970)</f>
        <v>41411</v>
      </c>
      <c r="E1223" s="15">
        <f>SUM(E959:E970)</f>
        <v>148640</v>
      </c>
      <c r="F1223" s="73" t="s">
        <v>52</v>
      </c>
      <c r="G1223" s="21">
        <f t="shared" si="174"/>
        <v>0.6104009687836384</v>
      </c>
      <c r="H1223" s="21">
        <f t="shared" si="174"/>
        <v>0.1109997308934338</v>
      </c>
      <c r="I1223" s="21">
        <f t="shared" si="174"/>
        <v>0.2785993003229279</v>
      </c>
      <c r="J1223" s="22">
        <f t="shared" si="174"/>
        <v>1</v>
      </c>
    </row>
    <row r="1224" spans="1:10" s="14" customFormat="1" ht="11.25" customHeight="1" hidden="1" outlineLevel="3">
      <c r="A1224" s="73" t="s">
        <v>93</v>
      </c>
      <c r="B1224" s="34">
        <f>SUM(B971:B982)</f>
        <v>80918</v>
      </c>
      <c r="C1224" s="43">
        <f>SUM(C971:C982)</f>
        <v>15676</v>
      </c>
      <c r="D1224" s="43">
        <f>SUM(D971:D982)</f>
        <v>35037</v>
      </c>
      <c r="E1224" s="15">
        <f>SUM(E971:E982)</f>
        <v>131631</v>
      </c>
      <c r="F1224" s="73" t="s">
        <v>93</v>
      </c>
      <c r="G1224" s="21">
        <f aca="true" t="shared" si="175" ref="G1224:J1225">B1224/$E1224</f>
        <v>0.6147336113833367</v>
      </c>
      <c r="H1224" s="21">
        <f t="shared" si="175"/>
        <v>0.11909048780302513</v>
      </c>
      <c r="I1224" s="21">
        <f t="shared" si="175"/>
        <v>0.2661759008136381</v>
      </c>
      <c r="J1224" s="22">
        <f t="shared" si="175"/>
        <v>1</v>
      </c>
    </row>
    <row r="1225" spans="1:10" s="14" customFormat="1" ht="11.25" customHeight="1" hidden="1" outlineLevel="3">
      <c r="A1225" s="73" t="s">
        <v>98</v>
      </c>
      <c r="B1225" s="45">
        <f>SUM(B983:B994)</f>
        <v>87066</v>
      </c>
      <c r="C1225" s="45">
        <f>SUM(C983:C994)</f>
        <v>15433</v>
      </c>
      <c r="D1225" s="45">
        <f>SUM(D983:D994)</f>
        <v>31558</v>
      </c>
      <c r="E1225" s="28">
        <f>SUM(E983:E994)</f>
        <v>134057</v>
      </c>
      <c r="F1225" s="73" t="s">
        <v>98</v>
      </c>
      <c r="G1225" s="21">
        <f t="shared" si="175"/>
        <v>0.6494700015664978</v>
      </c>
      <c r="H1225" s="21">
        <f t="shared" si="175"/>
        <v>0.11512267169935177</v>
      </c>
      <c r="I1225" s="21">
        <f t="shared" si="175"/>
        <v>0.2354073267341504</v>
      </c>
      <c r="J1225" s="22">
        <f t="shared" si="175"/>
        <v>1</v>
      </c>
    </row>
    <row r="1226" spans="1:10" s="14" customFormat="1" ht="11.25" customHeight="1" hidden="1" outlineLevel="2" collapsed="1">
      <c r="A1226" s="6" t="s">
        <v>87</v>
      </c>
      <c r="B1226" s="78"/>
      <c r="C1226" s="78"/>
      <c r="D1226" s="78"/>
      <c r="E1226" s="127"/>
      <c r="F1226" s="155"/>
      <c r="G1226" s="264" t="s">
        <v>27</v>
      </c>
      <c r="H1226" s="265"/>
      <c r="I1226" s="265"/>
      <c r="J1226" s="266"/>
    </row>
    <row r="1227" spans="1:10" s="14" customFormat="1" ht="11.25" customHeight="1" hidden="1" outlineLevel="3">
      <c r="A1227" s="3"/>
      <c r="B1227" s="4" t="s">
        <v>1</v>
      </c>
      <c r="C1227" s="10" t="s">
        <v>2</v>
      </c>
      <c r="D1227" s="10" t="s">
        <v>3</v>
      </c>
      <c r="E1227" s="5" t="s">
        <v>4</v>
      </c>
      <c r="F1227" s="7"/>
      <c r="G1227" s="4" t="s">
        <v>1</v>
      </c>
      <c r="H1227" s="10" t="s">
        <v>2</v>
      </c>
      <c r="I1227" s="10" t="s">
        <v>3</v>
      </c>
      <c r="J1227" s="11" t="s">
        <v>4</v>
      </c>
    </row>
    <row r="1228" spans="1:10" s="14" customFormat="1" ht="11.25" customHeight="1" hidden="1" outlineLevel="3">
      <c r="A1228" s="152">
        <v>2009</v>
      </c>
      <c r="B1228" s="34">
        <f>SUM(B997:B1008)</f>
        <v>41433</v>
      </c>
      <c r="C1228" s="43">
        <f>SUM(C997:C1008)</f>
        <v>6614</v>
      </c>
      <c r="D1228" s="43">
        <f>SUM(D997:D1008)</f>
        <v>24401</v>
      </c>
      <c r="E1228" s="15">
        <f>SUM(E997:E1008)</f>
        <v>72448</v>
      </c>
      <c r="F1228" s="152">
        <v>2009</v>
      </c>
      <c r="G1228" s="20">
        <f aca="true" t="shared" si="176" ref="G1228:J1232">B1228/$E1228</f>
        <v>0.5718998454063604</v>
      </c>
      <c r="H1228" s="21">
        <f t="shared" si="176"/>
        <v>0.09129306537102473</v>
      </c>
      <c r="I1228" s="21">
        <f t="shared" si="176"/>
        <v>0.3368070892226148</v>
      </c>
      <c r="J1228" s="22">
        <f t="shared" si="176"/>
        <v>1</v>
      </c>
    </row>
    <row r="1229" spans="1:10" s="14" customFormat="1" ht="11.25" customHeight="1" hidden="1" outlineLevel="3">
      <c r="A1229" s="73" t="s">
        <v>20</v>
      </c>
      <c r="B1229" s="34">
        <f>SUM(B1009:B1020)</f>
        <v>41846</v>
      </c>
      <c r="C1229" s="43">
        <f>SUM(C1009:C1020)</f>
        <v>8116</v>
      </c>
      <c r="D1229" s="43">
        <f>SUM(D1009:D1020)</f>
        <v>26506</v>
      </c>
      <c r="E1229" s="15">
        <f>SUM(E1009:E1020)</f>
        <v>76468</v>
      </c>
      <c r="F1229" s="73" t="s">
        <v>20</v>
      </c>
      <c r="G1229" s="21">
        <f t="shared" si="176"/>
        <v>0.547235444891981</v>
      </c>
      <c r="H1229" s="21">
        <f t="shared" si="176"/>
        <v>0.10613589998430716</v>
      </c>
      <c r="I1229" s="21">
        <f t="shared" si="176"/>
        <v>0.3466286551237119</v>
      </c>
      <c r="J1229" s="22">
        <f t="shared" si="176"/>
        <v>1</v>
      </c>
    </row>
    <row r="1230" spans="1:10" s="14" customFormat="1" ht="11.25" customHeight="1" hidden="1" outlineLevel="3">
      <c r="A1230" s="152">
        <v>2011</v>
      </c>
      <c r="B1230" s="34">
        <f>SUM(B1021:B1032)</f>
        <v>46227</v>
      </c>
      <c r="C1230" s="43">
        <f>SUM(C1021:C1032)</f>
        <v>8659</v>
      </c>
      <c r="D1230" s="43">
        <f>SUM(D1021:D1032)</f>
        <v>29283</v>
      </c>
      <c r="E1230" s="15">
        <f>SUM(E1021:E1032)</f>
        <v>84169</v>
      </c>
      <c r="F1230" s="152">
        <v>2011</v>
      </c>
      <c r="G1230" s="21">
        <f t="shared" si="176"/>
        <v>0.5492164573655384</v>
      </c>
      <c r="H1230" s="21">
        <f t="shared" si="176"/>
        <v>0.10287635590300467</v>
      </c>
      <c r="I1230" s="21">
        <f t="shared" si="176"/>
        <v>0.34790718673145693</v>
      </c>
      <c r="J1230" s="22">
        <f t="shared" si="176"/>
        <v>1</v>
      </c>
    </row>
    <row r="1231" spans="1:10" s="14" customFormat="1" ht="11.25" customHeight="1" hidden="1" outlineLevel="3">
      <c r="A1231" s="73" t="s">
        <v>51</v>
      </c>
      <c r="B1231" s="34">
        <f>SUM(B1033:B1044)</f>
        <v>44684</v>
      </c>
      <c r="C1231" s="43">
        <f>SUM(C1033:C1044)</f>
        <v>9893</v>
      </c>
      <c r="D1231" s="43">
        <f>SUM(D1033:D1044)</f>
        <v>29710</v>
      </c>
      <c r="E1231" s="15">
        <f>SUM(E1033:E1044)</f>
        <v>84287</v>
      </c>
      <c r="F1231" s="73" t="s">
        <v>51</v>
      </c>
      <c r="G1231" s="21">
        <f t="shared" si="176"/>
        <v>0.5301410656447614</v>
      </c>
      <c r="H1231" s="21">
        <f t="shared" si="176"/>
        <v>0.11737278583886009</v>
      </c>
      <c r="I1231" s="21">
        <f t="shared" si="176"/>
        <v>0.35248614851637855</v>
      </c>
      <c r="J1231" s="22">
        <f t="shared" si="176"/>
        <v>1</v>
      </c>
    </row>
    <row r="1232" spans="1:10" s="14" customFormat="1" ht="11.25" customHeight="1" hidden="1" outlineLevel="3">
      <c r="A1232" s="73" t="s">
        <v>52</v>
      </c>
      <c r="B1232" s="34">
        <f>SUM(B1045:B1056)</f>
        <v>52912</v>
      </c>
      <c r="C1232" s="43">
        <f>SUM(C1045:C1056)</f>
        <v>11383</v>
      </c>
      <c r="D1232" s="43">
        <f>SUM(D1045:D1056)</f>
        <v>33009</v>
      </c>
      <c r="E1232" s="15">
        <f>SUM(E1045:E1056)</f>
        <v>97304</v>
      </c>
      <c r="F1232" s="73" t="s">
        <v>52</v>
      </c>
      <c r="G1232" s="21">
        <f t="shared" si="176"/>
        <v>0.5437803173559155</v>
      </c>
      <c r="H1232" s="21">
        <f t="shared" si="176"/>
        <v>0.11698388555455069</v>
      </c>
      <c r="I1232" s="21">
        <f t="shared" si="176"/>
        <v>0.33923579708953383</v>
      </c>
      <c r="J1232" s="22">
        <f t="shared" si="176"/>
        <v>1</v>
      </c>
    </row>
    <row r="1233" spans="1:10" s="14" customFormat="1" ht="11.25" customHeight="1" hidden="1" outlineLevel="3">
      <c r="A1233" s="73" t="s">
        <v>93</v>
      </c>
      <c r="B1233" s="43">
        <f>SUM(B1057:B1068)</f>
        <v>59683</v>
      </c>
      <c r="C1233" s="43">
        <f>SUM(C1057:C1068)</f>
        <v>10956</v>
      </c>
      <c r="D1233" s="43">
        <f>SUM(D1057:D1068)</f>
        <v>36157</v>
      </c>
      <c r="E1233" s="15">
        <f>SUM(E1057:E1068)</f>
        <v>106796</v>
      </c>
      <c r="F1233" s="73" t="s">
        <v>93</v>
      </c>
      <c r="G1233" s="21">
        <f aca="true" t="shared" si="177" ref="G1233:J1234">B1233/$E1233</f>
        <v>0.5588505187460204</v>
      </c>
      <c r="H1233" s="21">
        <f t="shared" si="177"/>
        <v>0.1025881119143039</v>
      </c>
      <c r="I1233" s="21">
        <f t="shared" si="177"/>
        <v>0.3385613693396756</v>
      </c>
      <c r="J1233" s="22">
        <f t="shared" si="177"/>
        <v>1</v>
      </c>
    </row>
    <row r="1234" spans="1:10" s="14" customFormat="1" ht="11.25" customHeight="1" hidden="1" outlineLevel="3">
      <c r="A1234" s="73" t="s">
        <v>98</v>
      </c>
      <c r="B1234" s="43">
        <f>SUM(B1069:B1080)</f>
        <v>48278</v>
      </c>
      <c r="C1234" s="43">
        <f>SUM(C1069:C1080)</f>
        <v>11034</v>
      </c>
      <c r="D1234" s="43">
        <f>SUM(D1069:D1080)</f>
        <v>29055</v>
      </c>
      <c r="E1234" s="15">
        <f>SUM(E1069:E1080)</f>
        <v>88367</v>
      </c>
      <c r="F1234" s="73" t="s">
        <v>98</v>
      </c>
      <c r="G1234" s="21">
        <f t="shared" si="177"/>
        <v>0.5463351703690291</v>
      </c>
      <c r="H1234" s="21">
        <f t="shared" si="177"/>
        <v>0.12486561725531024</v>
      </c>
      <c r="I1234" s="21">
        <f t="shared" si="177"/>
        <v>0.3287992123756606</v>
      </c>
      <c r="J1234" s="22">
        <f t="shared" si="177"/>
        <v>1</v>
      </c>
    </row>
    <row r="1235" spans="1:10" s="14" customFormat="1" ht="11.25" customHeight="1" hidden="1" outlineLevel="2" collapsed="1">
      <c r="A1235" s="6" t="s">
        <v>48</v>
      </c>
      <c r="B1235" s="78"/>
      <c r="C1235" s="78"/>
      <c r="D1235" s="78"/>
      <c r="E1235" s="127"/>
      <c r="F1235" s="155"/>
      <c r="G1235" s="264" t="s">
        <v>27</v>
      </c>
      <c r="H1235" s="265"/>
      <c r="I1235" s="265"/>
      <c r="J1235" s="266"/>
    </row>
    <row r="1236" spans="1:10" s="14" customFormat="1" ht="11.25" customHeight="1" hidden="1" outlineLevel="3">
      <c r="A1236" s="6"/>
      <c r="B1236" s="4" t="s">
        <v>1</v>
      </c>
      <c r="C1236" s="10" t="s">
        <v>2</v>
      </c>
      <c r="D1236" s="10" t="s">
        <v>3</v>
      </c>
      <c r="E1236" s="5" t="s">
        <v>4</v>
      </c>
      <c r="F1236" s="7"/>
      <c r="G1236" s="4" t="s">
        <v>1</v>
      </c>
      <c r="H1236" s="10" t="s">
        <v>2</v>
      </c>
      <c r="I1236" s="10" t="s">
        <v>3</v>
      </c>
      <c r="J1236" s="11" t="s">
        <v>4</v>
      </c>
    </row>
    <row r="1237" spans="1:10" s="14" customFormat="1" ht="11.25" customHeight="1" hidden="1" outlineLevel="3">
      <c r="A1237" s="152">
        <v>2009</v>
      </c>
      <c r="B1237" s="60">
        <f>SUM(B1083:B1094)</f>
        <v>55697</v>
      </c>
      <c r="C1237" s="61">
        <f>SUM(C1083:C1094)</f>
        <v>15164</v>
      </c>
      <c r="D1237" s="61">
        <f>SUM(D1083:D1094)</f>
        <v>32538</v>
      </c>
      <c r="E1237" s="62">
        <f>SUM(E1083:E1094)</f>
        <v>103399</v>
      </c>
      <c r="F1237" s="151">
        <v>2009</v>
      </c>
      <c r="G1237" s="128">
        <f aca="true" t="shared" si="178" ref="G1237:J1241">B1237/$E1237</f>
        <v>0.5386609154827416</v>
      </c>
      <c r="H1237" s="129">
        <f t="shared" si="178"/>
        <v>0.146655190088879</v>
      </c>
      <c r="I1237" s="129">
        <f t="shared" si="178"/>
        <v>0.3146838944283794</v>
      </c>
      <c r="J1237" s="130">
        <f t="shared" si="178"/>
        <v>1</v>
      </c>
    </row>
    <row r="1238" spans="1:10" s="14" customFormat="1" ht="11.25" customHeight="1" hidden="1" outlineLevel="3">
      <c r="A1238" s="73" t="s">
        <v>20</v>
      </c>
      <c r="B1238" s="34">
        <f>SUM(B1095:B1106)</f>
        <v>53353</v>
      </c>
      <c r="C1238" s="43">
        <f>SUM(C1095:C1106)</f>
        <v>12844</v>
      </c>
      <c r="D1238" s="43">
        <f>SUM(D1095:D1106)</f>
        <v>28917</v>
      </c>
      <c r="E1238" s="15">
        <f>SUM(E1095:E1106)</f>
        <v>95114</v>
      </c>
      <c r="F1238" s="73" t="s">
        <v>20</v>
      </c>
      <c r="G1238" s="21">
        <f t="shared" si="178"/>
        <v>0.5609374014340686</v>
      </c>
      <c r="H1238" s="21">
        <f t="shared" si="178"/>
        <v>0.1350379544546544</v>
      </c>
      <c r="I1238" s="21">
        <f t="shared" si="178"/>
        <v>0.304024644111277</v>
      </c>
      <c r="J1238" s="22">
        <f t="shared" si="178"/>
        <v>1</v>
      </c>
    </row>
    <row r="1239" spans="1:10" s="14" customFormat="1" ht="11.25" customHeight="1" hidden="1" outlineLevel="3">
      <c r="A1239" s="152">
        <v>2011</v>
      </c>
      <c r="B1239" s="34">
        <f>SUM(B1107:B1118)</f>
        <v>43285</v>
      </c>
      <c r="C1239" s="43">
        <f>SUM(C1107:C1118)</f>
        <v>10060</v>
      </c>
      <c r="D1239" s="43">
        <f>SUM(D1107:D1118)</f>
        <v>20829</v>
      </c>
      <c r="E1239" s="15">
        <f>SUM(E1107:E1118)</f>
        <v>74174</v>
      </c>
      <c r="F1239" s="152">
        <v>2011</v>
      </c>
      <c r="G1239" s="21">
        <f t="shared" si="178"/>
        <v>0.583560277186076</v>
      </c>
      <c r="H1239" s="21">
        <f t="shared" si="178"/>
        <v>0.13562703912422142</v>
      </c>
      <c r="I1239" s="21">
        <f t="shared" si="178"/>
        <v>0.2808126836897026</v>
      </c>
      <c r="J1239" s="22">
        <f t="shared" si="178"/>
        <v>1</v>
      </c>
    </row>
    <row r="1240" spans="1:10" s="14" customFormat="1" ht="11.25" customHeight="1" hidden="1" outlineLevel="3">
      <c r="A1240" s="73" t="s">
        <v>51</v>
      </c>
      <c r="B1240" s="34">
        <f>SUM(B1119:B1130)</f>
        <v>39936</v>
      </c>
      <c r="C1240" s="43">
        <f>SUM(C1119:C1130)</f>
        <v>8374</v>
      </c>
      <c r="D1240" s="43">
        <f>SUM(D1119:D1130)</f>
        <v>16151</v>
      </c>
      <c r="E1240" s="15">
        <f>SUM(E1119:E1130)</f>
        <v>64461</v>
      </c>
      <c r="F1240" s="73" t="s">
        <v>51</v>
      </c>
      <c r="G1240" s="21">
        <f t="shared" si="178"/>
        <v>0.6195373947037743</v>
      </c>
      <c r="H1240" s="21">
        <f t="shared" si="178"/>
        <v>0.1299080063914615</v>
      </c>
      <c r="I1240" s="21">
        <f t="shared" si="178"/>
        <v>0.2505545989047641</v>
      </c>
      <c r="J1240" s="22">
        <f t="shared" si="178"/>
        <v>1</v>
      </c>
    </row>
    <row r="1241" spans="1:10" s="14" customFormat="1" ht="11.25" customHeight="1" hidden="1" outlineLevel="3">
      <c r="A1241" s="73" t="s">
        <v>52</v>
      </c>
      <c r="B1241" s="34">
        <f>SUM(B1131:B1142)</f>
        <v>37818</v>
      </c>
      <c r="C1241" s="43">
        <f>SUM(C1131:C1142)</f>
        <v>5116</v>
      </c>
      <c r="D1241" s="43">
        <f>SUM(D1131:D1142)</f>
        <v>8402</v>
      </c>
      <c r="E1241" s="15">
        <f>SUM(E1131:E1142)</f>
        <v>51336</v>
      </c>
      <c r="F1241" s="73" t="s">
        <v>52</v>
      </c>
      <c r="G1241" s="21">
        <f t="shared" si="178"/>
        <v>0.7366760168302945</v>
      </c>
      <c r="H1241" s="21">
        <f t="shared" si="178"/>
        <v>0.09965716066697834</v>
      </c>
      <c r="I1241" s="21">
        <f t="shared" si="178"/>
        <v>0.16366682250272713</v>
      </c>
      <c r="J1241" s="22">
        <f t="shared" si="178"/>
        <v>1</v>
      </c>
    </row>
    <row r="1242" spans="1:10" s="14" customFormat="1" ht="11.25" customHeight="1" hidden="1" outlineLevel="3">
      <c r="A1242" s="73" t="s">
        <v>93</v>
      </c>
      <c r="B1242" s="34">
        <f>SUM(B1143:B1154)</f>
        <v>21235</v>
      </c>
      <c r="C1242" s="43">
        <f>SUM(C1143:C1154)</f>
        <v>4720</v>
      </c>
      <c r="D1242" s="43">
        <f>SUM(D1143:D1154)</f>
        <v>-1120</v>
      </c>
      <c r="E1242" s="15">
        <f>SUM(E1143:E1154)</f>
        <v>24835</v>
      </c>
      <c r="F1242" s="73" t="s">
        <v>93</v>
      </c>
      <c r="G1242" s="21">
        <f aca="true" t="shared" si="179" ref="G1242:J1243">B1242/$E1242</f>
        <v>0.8550432856855245</v>
      </c>
      <c r="H1242" s="21">
        <f t="shared" si="179"/>
        <v>0.19005435876786791</v>
      </c>
      <c r="I1242" s="21">
        <f t="shared" si="179"/>
        <v>-0.04509764445339239</v>
      </c>
      <c r="J1242" s="22">
        <f t="shared" si="179"/>
        <v>1</v>
      </c>
    </row>
    <row r="1243" spans="1:10" s="14" customFormat="1" ht="11.25" customHeight="1" hidden="1" outlineLevel="3">
      <c r="A1243" s="73" t="s">
        <v>98</v>
      </c>
      <c r="B1243" s="45">
        <f>SUM(B1155:B1166)</f>
        <v>38788</v>
      </c>
      <c r="C1243" s="45">
        <f>SUM(C1155:C1166)</f>
        <v>4399</v>
      </c>
      <c r="D1243" s="45">
        <f>SUM(D1155:D1166)</f>
        <v>2503</v>
      </c>
      <c r="E1243" s="28">
        <f>SUM(E1155:E1166)</f>
        <v>45690</v>
      </c>
      <c r="F1243" s="224" t="s">
        <v>98</v>
      </c>
      <c r="G1243" s="30">
        <f t="shared" si="179"/>
        <v>0.8489384985773692</v>
      </c>
      <c r="H1243" s="30">
        <f t="shared" si="179"/>
        <v>0.09627927336397461</v>
      </c>
      <c r="I1243" s="30">
        <f t="shared" si="179"/>
        <v>0.05478222805865616</v>
      </c>
      <c r="J1243" s="31">
        <f t="shared" si="179"/>
        <v>1</v>
      </c>
    </row>
    <row r="1244" spans="1:10" s="2" customFormat="1" ht="11.25" customHeight="1" collapsed="1">
      <c r="A1244" s="263" t="s">
        <v>109</v>
      </c>
      <c r="B1244" s="261"/>
      <c r="C1244" s="261"/>
      <c r="D1244" s="262"/>
      <c r="E1244" s="246"/>
      <c r="F1244" s="24"/>
      <c r="G1244" s="267"/>
      <c r="H1244" s="268"/>
      <c r="I1244" s="268"/>
      <c r="J1244" s="269"/>
    </row>
    <row r="1245" spans="1:10" s="2" customFormat="1" ht="11.25" customHeight="1" hidden="1" outlineLevel="1" collapsed="1">
      <c r="A1245" s="6"/>
      <c r="B1245" s="4" t="s">
        <v>1</v>
      </c>
      <c r="C1245" s="10" t="s">
        <v>2</v>
      </c>
      <c r="D1245" s="10" t="s">
        <v>3</v>
      </c>
      <c r="E1245" s="5" t="s">
        <v>4</v>
      </c>
      <c r="F1245" s="6"/>
      <c r="G1245" s="4"/>
      <c r="H1245" s="10"/>
      <c r="I1245" s="10"/>
      <c r="J1245" s="11"/>
    </row>
    <row r="1246" spans="1:10" s="2" customFormat="1" ht="11.25" customHeight="1" hidden="1" outlineLevel="2">
      <c r="A1246" s="139">
        <v>39814</v>
      </c>
      <c r="B1246" s="156">
        <f aca="true" t="shared" si="180" ref="B1246:E1265">B825/B595</f>
        <v>0.7075608530774965</v>
      </c>
      <c r="C1246" s="157">
        <f t="shared" si="180"/>
        <v>0.697315643319963</v>
      </c>
      <c r="D1246" s="158">
        <f t="shared" si="180"/>
        <v>0.7187941572218544</v>
      </c>
      <c r="E1246" s="159">
        <f t="shared" si="180"/>
        <v>0.7102315531213096</v>
      </c>
      <c r="F1246" s="84">
        <v>39814</v>
      </c>
      <c r="G1246" s="128"/>
      <c r="H1246" s="129"/>
      <c r="I1246" s="129"/>
      <c r="J1246" s="130"/>
    </row>
    <row r="1247" spans="1:10" s="2" customFormat="1" ht="11.25" customHeight="1" hidden="1" outlineLevel="2">
      <c r="A1247" s="12">
        <v>39845</v>
      </c>
      <c r="B1247" s="109">
        <f t="shared" si="180"/>
        <v>0.7061617804024061</v>
      </c>
      <c r="C1247" s="110">
        <f t="shared" si="180"/>
        <v>0.6963603565365025</v>
      </c>
      <c r="D1247" s="111">
        <f t="shared" si="180"/>
        <v>0.7164007837711323</v>
      </c>
      <c r="E1247" s="88">
        <f t="shared" si="180"/>
        <v>0.7085610678999369</v>
      </c>
      <c r="F1247" s="16">
        <v>39845</v>
      </c>
      <c r="G1247" s="20"/>
      <c r="H1247" s="21"/>
      <c r="I1247" s="21"/>
      <c r="J1247" s="22"/>
    </row>
    <row r="1248" spans="1:10" s="2" customFormat="1" ht="11.25" customHeight="1" hidden="1" outlineLevel="2">
      <c r="A1248" s="12">
        <v>39873</v>
      </c>
      <c r="B1248" s="109">
        <f t="shared" si="180"/>
        <v>0.7056433983904012</v>
      </c>
      <c r="C1248" s="110">
        <f t="shared" si="180"/>
        <v>0.6959828326180257</v>
      </c>
      <c r="D1248" s="111">
        <f t="shared" si="180"/>
        <v>0.7143993216020255</v>
      </c>
      <c r="E1248" s="88">
        <f t="shared" si="180"/>
        <v>0.7076013343511975</v>
      </c>
      <c r="F1248" s="16">
        <v>39873</v>
      </c>
      <c r="G1248" s="20"/>
      <c r="H1248" s="21"/>
      <c r="I1248" s="21"/>
      <c r="J1248" s="22"/>
    </row>
    <row r="1249" spans="1:10" s="2" customFormat="1" ht="11.25" customHeight="1" hidden="1" outlineLevel="2">
      <c r="A1249" s="12">
        <v>39904</v>
      </c>
      <c r="B1249" s="109">
        <f t="shared" si="180"/>
        <v>0.6971327409053041</v>
      </c>
      <c r="C1249" s="110">
        <f t="shared" si="180"/>
        <v>0.6907216494845361</v>
      </c>
      <c r="D1249" s="111">
        <f t="shared" si="180"/>
        <v>0.7078718244344611</v>
      </c>
      <c r="E1249" s="88">
        <f t="shared" si="180"/>
        <v>0.6999251737811821</v>
      </c>
      <c r="F1249" s="16">
        <v>39904</v>
      </c>
      <c r="G1249" s="20"/>
      <c r="H1249" s="21"/>
      <c r="I1249" s="21"/>
      <c r="J1249" s="22"/>
    </row>
    <row r="1250" spans="1:10" s="2" customFormat="1" ht="11.25" customHeight="1" hidden="1" outlineLevel="2">
      <c r="A1250" s="12">
        <v>39934</v>
      </c>
      <c r="B1250" s="109">
        <f t="shared" si="180"/>
        <v>0.6973998719633921</v>
      </c>
      <c r="C1250" s="110">
        <f t="shared" si="180"/>
        <v>0.6904937479961526</v>
      </c>
      <c r="D1250" s="111">
        <f t="shared" si="180"/>
        <v>0.7072714227781763</v>
      </c>
      <c r="E1250" s="88">
        <f t="shared" si="180"/>
        <v>0.6998807288529895</v>
      </c>
      <c r="F1250" s="16">
        <v>39934</v>
      </c>
      <c r="G1250" s="20"/>
      <c r="H1250" s="21"/>
      <c r="I1250" s="21"/>
      <c r="J1250" s="22"/>
    </row>
    <row r="1251" spans="1:10" s="2" customFormat="1" ht="11.25" customHeight="1" hidden="1" outlineLevel="2">
      <c r="A1251" s="12">
        <v>39965</v>
      </c>
      <c r="B1251" s="109">
        <f t="shared" si="180"/>
        <v>0.6976329788716561</v>
      </c>
      <c r="C1251" s="110">
        <f t="shared" si="180"/>
        <v>0.6954536338532266</v>
      </c>
      <c r="D1251" s="111">
        <f t="shared" si="180"/>
        <v>0.7049028500865164</v>
      </c>
      <c r="E1251" s="88">
        <f t="shared" si="180"/>
        <v>0.6996739027439778</v>
      </c>
      <c r="F1251" s="16">
        <v>39965</v>
      </c>
      <c r="G1251" s="20"/>
      <c r="H1251" s="21"/>
      <c r="I1251" s="21"/>
      <c r="J1251" s="22"/>
    </row>
    <row r="1252" spans="1:10" s="2" customFormat="1" ht="11.25" customHeight="1" hidden="1" outlineLevel="2">
      <c r="A1252" s="12">
        <v>39995</v>
      </c>
      <c r="B1252" s="109">
        <f t="shared" si="180"/>
        <v>0.6956333283343514</v>
      </c>
      <c r="C1252" s="110">
        <f t="shared" si="180"/>
        <v>0.6956619330510123</v>
      </c>
      <c r="D1252" s="111">
        <f t="shared" si="180"/>
        <v>0.7027670813126022</v>
      </c>
      <c r="E1252" s="88">
        <f t="shared" si="180"/>
        <v>0.6978055622963126</v>
      </c>
      <c r="F1252" s="16">
        <v>39995</v>
      </c>
      <c r="G1252" s="20"/>
      <c r="H1252" s="21"/>
      <c r="I1252" s="21"/>
      <c r="J1252" s="22"/>
    </row>
    <row r="1253" spans="1:10" s="2" customFormat="1" ht="11.25" customHeight="1" hidden="1" outlineLevel="2">
      <c r="A1253" s="12">
        <v>40026</v>
      </c>
      <c r="B1253" s="109">
        <f t="shared" si="180"/>
        <v>0.6955357705499491</v>
      </c>
      <c r="C1253" s="110">
        <f t="shared" si="180"/>
        <v>0.6962991002533268</v>
      </c>
      <c r="D1253" s="111">
        <f t="shared" si="180"/>
        <v>0.7029475061109508</v>
      </c>
      <c r="E1253" s="88">
        <f t="shared" si="180"/>
        <v>0.6978536183294535</v>
      </c>
      <c r="F1253" s="16">
        <v>40026</v>
      </c>
      <c r="G1253" s="20"/>
      <c r="H1253" s="21"/>
      <c r="I1253" s="21"/>
      <c r="J1253" s="22"/>
    </row>
    <row r="1254" spans="1:10" s="2" customFormat="1" ht="11.25" customHeight="1" hidden="1" outlineLevel="2">
      <c r="A1254" s="12">
        <v>40057</v>
      </c>
      <c r="B1254" s="109">
        <f t="shared" si="180"/>
        <v>0.6953560590020467</v>
      </c>
      <c r="C1254" s="110">
        <f t="shared" si="180"/>
        <v>0.6991131874895093</v>
      </c>
      <c r="D1254" s="111">
        <f t="shared" si="180"/>
        <v>0.7014007979093208</v>
      </c>
      <c r="E1254" s="88">
        <f t="shared" si="180"/>
        <v>0.6974938366340675</v>
      </c>
      <c r="F1254" s="16">
        <v>40057</v>
      </c>
      <c r="G1254" s="20"/>
      <c r="H1254" s="21"/>
      <c r="I1254" s="21"/>
      <c r="J1254" s="22"/>
    </row>
    <row r="1255" spans="1:10" s="2" customFormat="1" ht="11.25" customHeight="1" hidden="1" outlineLevel="2">
      <c r="A1255" s="12">
        <v>40087</v>
      </c>
      <c r="B1255" s="109">
        <f t="shared" si="180"/>
        <v>0.6944548539545728</v>
      </c>
      <c r="C1255" s="110">
        <f t="shared" si="180"/>
        <v>0.7012795342224629</v>
      </c>
      <c r="D1255" s="111">
        <f t="shared" si="180"/>
        <v>0.6994563792410285</v>
      </c>
      <c r="E1255" s="88">
        <f t="shared" si="180"/>
        <v>0.6965211856079702</v>
      </c>
      <c r="F1255" s="16">
        <v>40087</v>
      </c>
      <c r="G1255" s="20"/>
      <c r="H1255" s="21"/>
      <c r="I1255" s="21"/>
      <c r="J1255" s="22"/>
    </row>
    <row r="1256" spans="1:10" s="2" customFormat="1" ht="11.25" customHeight="1" hidden="1" outlineLevel="2">
      <c r="A1256" s="12">
        <v>40118</v>
      </c>
      <c r="B1256" s="109">
        <f t="shared" si="180"/>
        <v>0.6939310009551818</v>
      </c>
      <c r="C1256" s="110">
        <f t="shared" si="180"/>
        <v>0.7019430445881777</v>
      </c>
      <c r="D1256" s="111">
        <f t="shared" si="180"/>
        <v>0.6981379590543807</v>
      </c>
      <c r="E1256" s="88">
        <f t="shared" si="180"/>
        <v>0.6958543241084424</v>
      </c>
      <c r="F1256" s="16">
        <v>40118</v>
      </c>
      <c r="G1256" s="20"/>
      <c r="H1256" s="21"/>
      <c r="I1256" s="21"/>
      <c r="J1256" s="22"/>
    </row>
    <row r="1257" spans="1:10" s="2" customFormat="1" ht="11.25" customHeight="1" hidden="1" outlineLevel="1" collapsed="1">
      <c r="A1257" s="32">
        <v>40148</v>
      </c>
      <c r="B1257" s="116">
        <f t="shared" si="180"/>
        <v>0.6855079234500946</v>
      </c>
      <c r="C1257" s="117">
        <f t="shared" si="180"/>
        <v>0.6970276422764228</v>
      </c>
      <c r="D1257" s="118">
        <f t="shared" si="180"/>
        <v>0.6902604602439306</v>
      </c>
      <c r="E1257" s="103">
        <f t="shared" si="180"/>
        <v>0.6878818223696046</v>
      </c>
      <c r="F1257" s="24">
        <v>40148</v>
      </c>
      <c r="G1257" s="29"/>
      <c r="H1257" s="30"/>
      <c r="I1257" s="30"/>
      <c r="J1257" s="31"/>
    </row>
    <row r="1258" spans="1:10" s="2" customFormat="1" ht="11.25" customHeight="1" hidden="1" outlineLevel="2">
      <c r="A1258" s="12">
        <v>40179</v>
      </c>
      <c r="B1258" s="20">
        <f t="shared" si="180"/>
        <v>0.6860309162122211</v>
      </c>
      <c r="C1258" s="21">
        <f t="shared" si="180"/>
        <v>0.6966920665664262</v>
      </c>
      <c r="D1258" s="105">
        <f t="shared" si="180"/>
        <v>0.6888290920788961</v>
      </c>
      <c r="E1258" s="131">
        <f t="shared" si="180"/>
        <v>0.6877443981258924</v>
      </c>
      <c r="F1258" s="16">
        <v>40179</v>
      </c>
      <c r="G1258" s="153"/>
      <c r="H1258" s="14"/>
      <c r="I1258" s="14"/>
      <c r="J1258" s="22"/>
    </row>
    <row r="1259" spans="1:10" s="2" customFormat="1" ht="11.25" customHeight="1" hidden="1" outlineLevel="2">
      <c r="A1259" s="12">
        <v>40210</v>
      </c>
      <c r="B1259" s="109">
        <f t="shared" si="180"/>
        <v>0.6862583095446592</v>
      </c>
      <c r="C1259" s="110">
        <f t="shared" si="180"/>
        <v>0.695489472108572</v>
      </c>
      <c r="D1259" s="110">
        <f t="shared" si="180"/>
        <v>0.6877537335372561</v>
      </c>
      <c r="E1259" s="123">
        <f t="shared" si="180"/>
        <v>0.6874639888888664</v>
      </c>
      <c r="F1259" s="16">
        <v>40210</v>
      </c>
      <c r="G1259" s="21"/>
      <c r="H1259" s="21"/>
      <c r="I1259" s="21"/>
      <c r="J1259" s="22"/>
    </row>
    <row r="1260" spans="1:10" s="2" customFormat="1" ht="11.25" customHeight="1" hidden="1" outlineLevel="2">
      <c r="A1260" s="12">
        <v>40238</v>
      </c>
      <c r="B1260" s="109">
        <f t="shared" si="180"/>
        <v>0.6852022028977978</v>
      </c>
      <c r="C1260" s="110">
        <f t="shared" si="180"/>
        <v>0.6914083410384934</v>
      </c>
      <c r="D1260" s="110">
        <f t="shared" si="180"/>
        <v>0.6860101608531222</v>
      </c>
      <c r="E1260" s="123">
        <f t="shared" si="180"/>
        <v>0.685956565426668</v>
      </c>
      <c r="F1260" s="16">
        <v>40238</v>
      </c>
      <c r="G1260" s="21"/>
      <c r="H1260" s="21"/>
      <c r="I1260" s="21"/>
      <c r="J1260" s="22"/>
    </row>
    <row r="1261" spans="1:10" s="2" customFormat="1" ht="11.25" customHeight="1" hidden="1" outlineLevel="2">
      <c r="A1261" s="12">
        <v>40269</v>
      </c>
      <c r="B1261" s="109">
        <f t="shared" si="180"/>
        <v>0.6837160299614657</v>
      </c>
      <c r="C1261" s="110">
        <f t="shared" si="180"/>
        <v>0.6907128047472653</v>
      </c>
      <c r="D1261" s="110">
        <f t="shared" si="180"/>
        <v>0.6841341435736457</v>
      </c>
      <c r="E1261" s="123">
        <f t="shared" si="180"/>
        <v>0.6844196904597629</v>
      </c>
      <c r="F1261" s="16">
        <v>40269</v>
      </c>
      <c r="G1261" s="21"/>
      <c r="H1261" s="21"/>
      <c r="I1261" s="21"/>
      <c r="J1261" s="22"/>
    </row>
    <row r="1262" spans="1:10" s="2" customFormat="1" ht="11.25" customHeight="1" hidden="1" outlineLevel="2">
      <c r="A1262" s="12">
        <v>40299</v>
      </c>
      <c r="B1262" s="109">
        <f t="shared" si="180"/>
        <v>0.6817324247795468</v>
      </c>
      <c r="C1262" s="110">
        <f t="shared" si="180"/>
        <v>0.6888467747595985</v>
      </c>
      <c r="D1262" s="110">
        <f t="shared" si="180"/>
        <v>0.6821206240391159</v>
      </c>
      <c r="E1262" s="123">
        <f t="shared" si="180"/>
        <v>0.6824399890097558</v>
      </c>
      <c r="F1262" s="16">
        <v>40299</v>
      </c>
      <c r="G1262" s="21"/>
      <c r="H1262" s="21"/>
      <c r="I1262" s="21"/>
      <c r="J1262" s="22"/>
    </row>
    <row r="1263" spans="1:10" s="2" customFormat="1" ht="11.25" customHeight="1" hidden="1" outlineLevel="2">
      <c r="A1263" s="12">
        <v>40330</v>
      </c>
      <c r="B1263" s="109">
        <f t="shared" si="180"/>
        <v>0.6785511414760556</v>
      </c>
      <c r="C1263" s="110">
        <f t="shared" si="180"/>
        <v>0.6863641572132463</v>
      </c>
      <c r="D1263" s="110">
        <f t="shared" si="180"/>
        <v>0.6784702066961755</v>
      </c>
      <c r="E1263" s="123">
        <f t="shared" si="180"/>
        <v>0.679176134630635</v>
      </c>
      <c r="F1263" s="16">
        <v>40330</v>
      </c>
      <c r="G1263" s="21"/>
      <c r="H1263" s="21"/>
      <c r="I1263" s="21"/>
      <c r="J1263" s="22"/>
    </row>
    <row r="1264" spans="1:10" s="2" customFormat="1" ht="11.25" customHeight="1" hidden="1" outlineLevel="2">
      <c r="A1264" s="12">
        <v>40360</v>
      </c>
      <c r="B1264" s="109">
        <f t="shared" si="180"/>
        <v>0.6754366813917444</v>
      </c>
      <c r="C1264" s="110">
        <f t="shared" si="180"/>
        <v>0.6834807096592509</v>
      </c>
      <c r="D1264" s="110">
        <f t="shared" si="180"/>
        <v>0.6752897862740369</v>
      </c>
      <c r="E1264" s="123">
        <f t="shared" si="180"/>
        <v>0.6760636840613794</v>
      </c>
      <c r="F1264" s="16">
        <v>40360</v>
      </c>
      <c r="G1264" s="21"/>
      <c r="H1264" s="21"/>
      <c r="I1264" s="21"/>
      <c r="J1264" s="22"/>
    </row>
    <row r="1265" spans="1:10" s="2" customFormat="1" ht="11.25" customHeight="1" hidden="1" outlineLevel="2">
      <c r="A1265" s="12">
        <v>40391</v>
      </c>
      <c r="B1265" s="109">
        <f t="shared" si="180"/>
        <v>0.6734351614180512</v>
      </c>
      <c r="C1265" s="110">
        <f t="shared" si="180"/>
        <v>0.6806296603148302</v>
      </c>
      <c r="D1265" s="110">
        <f t="shared" si="180"/>
        <v>0.6729207765962566</v>
      </c>
      <c r="E1265" s="123">
        <f t="shared" si="180"/>
        <v>0.6738809946878929</v>
      </c>
      <c r="F1265" s="16">
        <v>40391</v>
      </c>
      <c r="G1265" s="21"/>
      <c r="H1265" s="21"/>
      <c r="I1265" s="21"/>
      <c r="J1265" s="22"/>
    </row>
    <row r="1266" spans="1:10" s="2" customFormat="1" ht="11.25" customHeight="1" hidden="1" outlineLevel="2">
      <c r="A1266" s="12">
        <v>40422</v>
      </c>
      <c r="B1266" s="109">
        <f aca="true" t="shared" si="181" ref="B1266:E1285">B845/B615</f>
        <v>0.6723498977440391</v>
      </c>
      <c r="C1266" s="110">
        <f t="shared" si="181"/>
        <v>0.6795838050568764</v>
      </c>
      <c r="D1266" s="110">
        <f t="shared" si="181"/>
        <v>0.6706752185070192</v>
      </c>
      <c r="E1266" s="123">
        <f t="shared" si="181"/>
        <v>0.6724459551226217</v>
      </c>
      <c r="F1266" s="16">
        <v>40422</v>
      </c>
      <c r="G1266" s="21"/>
      <c r="H1266" s="21"/>
      <c r="I1266" s="21"/>
      <c r="J1266" s="22"/>
    </row>
    <row r="1267" spans="1:10" s="2" customFormat="1" ht="11.25" customHeight="1" hidden="1" outlineLevel="2">
      <c r="A1267" s="12">
        <v>40452</v>
      </c>
      <c r="B1267" s="109">
        <f t="shared" si="181"/>
        <v>0.6707776895605294</v>
      </c>
      <c r="C1267" s="110">
        <f t="shared" si="181"/>
        <v>0.6809388185654008</v>
      </c>
      <c r="D1267" s="110">
        <f t="shared" si="181"/>
        <v>0.6687794927466447</v>
      </c>
      <c r="E1267" s="123">
        <f t="shared" si="181"/>
        <v>0.6710286284143702</v>
      </c>
      <c r="F1267" s="16">
        <v>40452</v>
      </c>
      <c r="G1267" s="21"/>
      <c r="H1267" s="21"/>
      <c r="I1267" s="21"/>
      <c r="J1267" s="22"/>
    </row>
    <row r="1268" spans="1:10" s="2" customFormat="1" ht="11.25" customHeight="1" hidden="1" outlineLevel="2">
      <c r="A1268" s="12">
        <v>40483</v>
      </c>
      <c r="B1268" s="109">
        <f t="shared" si="181"/>
        <v>0.6699388560476914</v>
      </c>
      <c r="C1268" s="110">
        <f t="shared" si="181"/>
        <v>0.6805184033177812</v>
      </c>
      <c r="D1268" s="110">
        <f t="shared" si="181"/>
        <v>0.6665964215400426</v>
      </c>
      <c r="E1268" s="123">
        <f t="shared" si="181"/>
        <v>0.6698164380120902</v>
      </c>
      <c r="F1268" s="16">
        <v>40483</v>
      </c>
      <c r="G1268" s="21"/>
      <c r="H1268" s="21"/>
      <c r="I1268" s="21"/>
      <c r="J1268" s="22"/>
    </row>
    <row r="1269" spans="1:10" s="2" customFormat="1" ht="11.25" customHeight="1" hidden="1" outlineLevel="1" collapsed="1">
      <c r="A1269" s="32">
        <v>40513</v>
      </c>
      <c r="B1269" s="116">
        <f t="shared" si="181"/>
        <v>0.6681506814368412</v>
      </c>
      <c r="C1269" s="117">
        <f t="shared" si="181"/>
        <v>0.6789799151632852</v>
      </c>
      <c r="D1269" s="117">
        <f t="shared" si="181"/>
        <v>0.6635340443737283</v>
      </c>
      <c r="E1269" s="124">
        <f t="shared" si="181"/>
        <v>0.6676620313381036</v>
      </c>
      <c r="F1269" s="24">
        <v>40513</v>
      </c>
      <c r="G1269" s="30"/>
      <c r="H1269" s="30"/>
      <c r="I1269" s="30"/>
      <c r="J1269" s="31"/>
    </row>
    <row r="1270" spans="1:10" s="2" customFormat="1" ht="11.25" customHeight="1" hidden="1" outlineLevel="2">
      <c r="A1270" s="12">
        <v>40544</v>
      </c>
      <c r="B1270" s="20">
        <f t="shared" si="181"/>
        <v>0.6663472014850087</v>
      </c>
      <c r="C1270" s="21">
        <f t="shared" si="181"/>
        <v>0.6817257805151855</v>
      </c>
      <c r="D1270" s="105">
        <f t="shared" si="181"/>
        <v>0.6606943965444132</v>
      </c>
      <c r="E1270" s="131">
        <f t="shared" si="181"/>
        <v>0.6659293444082858</v>
      </c>
      <c r="F1270" s="16">
        <v>40544</v>
      </c>
      <c r="G1270" s="153"/>
      <c r="H1270" s="14"/>
      <c r="I1270" s="14"/>
      <c r="J1270" s="22"/>
    </row>
    <row r="1271" spans="1:10" s="2" customFormat="1" ht="11.25" customHeight="1" hidden="1" outlineLevel="2">
      <c r="A1271" s="12">
        <v>40575</v>
      </c>
      <c r="B1271" s="109">
        <f t="shared" si="181"/>
        <v>0.6657644887959776</v>
      </c>
      <c r="C1271" s="110">
        <f t="shared" si="181"/>
        <v>0.6804769060817468</v>
      </c>
      <c r="D1271" s="111">
        <f t="shared" si="181"/>
        <v>0.6597306502760052</v>
      </c>
      <c r="E1271" s="123">
        <f t="shared" si="181"/>
        <v>0.6651784751614915</v>
      </c>
      <c r="F1271" s="16">
        <v>40575</v>
      </c>
      <c r="G1271" s="20"/>
      <c r="H1271" s="21"/>
      <c r="I1271" s="21"/>
      <c r="J1271" s="22"/>
    </row>
    <row r="1272" spans="1:10" s="2" customFormat="1" ht="11.25" customHeight="1" hidden="1" outlineLevel="2">
      <c r="A1272" s="12">
        <v>40603</v>
      </c>
      <c r="B1272" s="109">
        <f t="shared" si="181"/>
        <v>0.6635990322517047</v>
      </c>
      <c r="C1272" s="110">
        <f t="shared" si="181"/>
        <v>0.6779215448664073</v>
      </c>
      <c r="D1272" s="111">
        <f t="shared" si="181"/>
        <v>0.6562975103539805</v>
      </c>
      <c r="E1272" s="123">
        <f t="shared" si="181"/>
        <v>0.6625940865592089</v>
      </c>
      <c r="F1272" s="16">
        <v>40603</v>
      </c>
      <c r="G1272" s="20"/>
      <c r="H1272" s="21"/>
      <c r="I1272" s="21"/>
      <c r="J1272" s="22"/>
    </row>
    <row r="1273" spans="1:10" s="2" customFormat="1" ht="11.25" customHeight="1" hidden="1" outlineLevel="2">
      <c r="A1273" s="12">
        <v>40634</v>
      </c>
      <c r="B1273" s="20">
        <f t="shared" si="181"/>
        <v>0.6616565041500428</v>
      </c>
      <c r="C1273" s="21">
        <f t="shared" si="181"/>
        <v>0.6759104963541617</v>
      </c>
      <c r="D1273" s="105">
        <f t="shared" si="181"/>
        <v>0.654194139493791</v>
      </c>
      <c r="E1273" s="131">
        <f t="shared" si="181"/>
        <v>0.6605984586049997</v>
      </c>
      <c r="F1273" s="16">
        <v>40634</v>
      </c>
      <c r="G1273" s="20"/>
      <c r="H1273" s="21"/>
      <c r="I1273" s="21"/>
      <c r="J1273" s="22"/>
    </row>
    <row r="1274" spans="1:10" s="2" customFormat="1" ht="11.25" customHeight="1" hidden="1" outlineLevel="2">
      <c r="A1274" s="12">
        <v>40664</v>
      </c>
      <c r="B1274" s="20">
        <f t="shared" si="181"/>
        <v>0.6599681512868973</v>
      </c>
      <c r="C1274" s="21">
        <f t="shared" si="181"/>
        <v>0.6733733525223451</v>
      </c>
      <c r="D1274" s="105">
        <f t="shared" si="181"/>
        <v>0.6521033813903813</v>
      </c>
      <c r="E1274" s="131">
        <f t="shared" si="181"/>
        <v>0.6587152059531656</v>
      </c>
      <c r="F1274" s="16">
        <v>40664</v>
      </c>
      <c r="G1274" s="20"/>
      <c r="H1274" s="21"/>
      <c r="I1274" s="21"/>
      <c r="J1274" s="22"/>
    </row>
    <row r="1275" spans="1:10" s="2" customFormat="1" ht="11.25" customHeight="1" hidden="1" outlineLevel="2">
      <c r="A1275" s="12">
        <v>40695</v>
      </c>
      <c r="B1275" s="20">
        <f t="shared" si="181"/>
        <v>0.6564911117387264</v>
      </c>
      <c r="C1275" s="21">
        <f t="shared" si="181"/>
        <v>0.6681322169014348</v>
      </c>
      <c r="D1275" s="105">
        <f t="shared" si="181"/>
        <v>0.6472425609808011</v>
      </c>
      <c r="E1275" s="131">
        <f t="shared" si="181"/>
        <v>0.6546578875514427</v>
      </c>
      <c r="F1275" s="16">
        <v>40695</v>
      </c>
      <c r="G1275" s="20"/>
      <c r="H1275" s="21"/>
      <c r="I1275" s="21"/>
      <c r="J1275" s="22"/>
    </row>
    <row r="1276" spans="1:10" s="2" customFormat="1" ht="11.25" customHeight="1" hidden="1" outlineLevel="2">
      <c r="A1276" s="12">
        <v>40725</v>
      </c>
      <c r="B1276" s="20">
        <f t="shared" si="181"/>
        <v>0.6539988947642164</v>
      </c>
      <c r="C1276" s="21">
        <f t="shared" si="181"/>
        <v>0.664221573482133</v>
      </c>
      <c r="D1276" s="105">
        <f t="shared" si="181"/>
        <v>0.6436984765547715</v>
      </c>
      <c r="E1276" s="131">
        <f t="shared" si="181"/>
        <v>0.6517159028510399</v>
      </c>
      <c r="F1276" s="16">
        <v>40725</v>
      </c>
      <c r="G1276" s="153"/>
      <c r="H1276" s="14"/>
      <c r="I1276" s="14"/>
      <c r="J1276" s="22"/>
    </row>
    <row r="1277" spans="1:10" s="2" customFormat="1" ht="11.25" customHeight="1" hidden="1" outlineLevel="2">
      <c r="A1277" s="12">
        <v>40756</v>
      </c>
      <c r="B1277" s="20">
        <f t="shared" si="181"/>
        <v>0.6516833441059489</v>
      </c>
      <c r="C1277" s="21">
        <f t="shared" si="181"/>
        <v>0.6601569263576135</v>
      </c>
      <c r="D1277" s="105">
        <f t="shared" si="181"/>
        <v>0.6401303295281424</v>
      </c>
      <c r="E1277" s="131">
        <f t="shared" si="181"/>
        <v>0.648858924092681</v>
      </c>
      <c r="F1277" s="16">
        <v>40756</v>
      </c>
      <c r="G1277" s="153"/>
      <c r="H1277" s="14"/>
      <c r="I1277" s="14"/>
      <c r="J1277" s="22"/>
    </row>
    <row r="1278" spans="1:10" s="2" customFormat="1" ht="11.25" customHeight="1" hidden="1" outlineLevel="2">
      <c r="A1278" s="12">
        <v>40787</v>
      </c>
      <c r="B1278" s="20">
        <f t="shared" si="181"/>
        <v>0.6510057059827972</v>
      </c>
      <c r="C1278" s="21">
        <f t="shared" si="181"/>
        <v>0.6582452875763783</v>
      </c>
      <c r="D1278" s="105">
        <f t="shared" si="181"/>
        <v>0.6379416931549474</v>
      </c>
      <c r="E1278" s="131">
        <f t="shared" si="181"/>
        <v>0.6476073848538265</v>
      </c>
      <c r="F1278" s="16">
        <v>40787</v>
      </c>
      <c r="G1278" s="153"/>
      <c r="H1278" s="14"/>
      <c r="I1278" s="14"/>
      <c r="J1278" s="22"/>
    </row>
    <row r="1279" spans="1:10" s="2" customFormat="1" ht="11.25" customHeight="1" hidden="1" outlineLevel="2">
      <c r="A1279" s="12">
        <v>40817</v>
      </c>
      <c r="B1279" s="20">
        <f t="shared" si="181"/>
        <v>0.6501083398039915</v>
      </c>
      <c r="C1279" s="21">
        <f t="shared" si="181"/>
        <v>0.65865113988179</v>
      </c>
      <c r="D1279" s="105">
        <f t="shared" si="181"/>
        <v>0.6365159811536992</v>
      </c>
      <c r="E1279" s="131">
        <f t="shared" si="181"/>
        <v>0.6466673812740293</v>
      </c>
      <c r="F1279" s="16">
        <v>40817</v>
      </c>
      <c r="G1279" s="153"/>
      <c r="H1279" s="14"/>
      <c r="I1279" s="14"/>
      <c r="J1279" s="22"/>
    </row>
    <row r="1280" spans="1:10" s="2" customFormat="1" ht="11.25" customHeight="1" hidden="1" outlineLevel="2">
      <c r="A1280" s="12">
        <v>40848</v>
      </c>
      <c r="B1280" s="20">
        <f t="shared" si="181"/>
        <v>0.6486571822461419</v>
      </c>
      <c r="C1280" s="21">
        <f t="shared" si="181"/>
        <v>0.6575874811332212</v>
      </c>
      <c r="D1280" s="105">
        <f t="shared" si="181"/>
        <v>0.6345604277805102</v>
      </c>
      <c r="E1280" s="131">
        <f t="shared" si="181"/>
        <v>0.6450989573578073</v>
      </c>
      <c r="F1280" s="16">
        <v>40848</v>
      </c>
      <c r="G1280" s="153"/>
      <c r="H1280" s="14"/>
      <c r="I1280" s="14"/>
      <c r="J1280" s="22"/>
    </row>
    <row r="1281" spans="1:10" s="2" customFormat="1" ht="11.25" customHeight="1" hidden="1" outlineLevel="1" collapsed="1">
      <c r="A1281" s="32">
        <v>40878</v>
      </c>
      <c r="B1281" s="29">
        <f t="shared" si="181"/>
        <v>0.6468447650450232</v>
      </c>
      <c r="C1281" s="30">
        <f t="shared" si="181"/>
        <v>0.6562451739108053</v>
      </c>
      <c r="D1281" s="160">
        <f t="shared" si="181"/>
        <v>0.6324442564565902</v>
      </c>
      <c r="E1281" s="132">
        <f t="shared" si="181"/>
        <v>0.6432382881334411</v>
      </c>
      <c r="F1281" s="24">
        <v>40878</v>
      </c>
      <c r="G1281" s="161"/>
      <c r="H1281" s="26"/>
      <c r="I1281" s="26"/>
      <c r="J1281" s="31"/>
    </row>
    <row r="1282" spans="1:10" s="2" customFormat="1" ht="11.25" customHeight="1" hidden="1" outlineLevel="2">
      <c r="A1282" s="12">
        <v>40909</v>
      </c>
      <c r="B1282" s="20">
        <f t="shared" si="181"/>
        <v>0.6455016584807396</v>
      </c>
      <c r="C1282" s="21">
        <f t="shared" si="181"/>
        <v>0.6544070322821043</v>
      </c>
      <c r="D1282" s="105">
        <f t="shared" si="181"/>
        <v>0.6305404795612493</v>
      </c>
      <c r="E1282" s="131">
        <f t="shared" si="181"/>
        <v>0.6416807573300206</v>
      </c>
      <c r="F1282" s="16">
        <v>40909</v>
      </c>
      <c r="G1282" s="153"/>
      <c r="H1282" s="14"/>
      <c r="I1282" s="14"/>
      <c r="J1282" s="22"/>
    </row>
    <row r="1283" spans="1:10" s="2" customFormat="1" ht="11.25" customHeight="1" hidden="1" outlineLevel="2">
      <c r="A1283" s="12">
        <v>40940</v>
      </c>
      <c r="B1283" s="20">
        <f t="shared" si="181"/>
        <v>0.6437774930518856</v>
      </c>
      <c r="C1283" s="21">
        <f t="shared" si="181"/>
        <v>0.652405253911152</v>
      </c>
      <c r="D1283" s="105">
        <f t="shared" si="181"/>
        <v>0.6280190384828248</v>
      </c>
      <c r="E1283" s="131">
        <f t="shared" si="181"/>
        <v>0.6396902834531433</v>
      </c>
      <c r="F1283" s="16">
        <v>40940</v>
      </c>
      <c r="G1283" s="153"/>
      <c r="H1283" s="14"/>
      <c r="I1283" s="14"/>
      <c r="J1283" s="22"/>
    </row>
    <row r="1284" spans="1:10" s="2" customFormat="1" ht="11.25" customHeight="1" hidden="1" outlineLevel="2">
      <c r="A1284" s="12">
        <v>40969</v>
      </c>
      <c r="B1284" s="20">
        <f t="shared" si="181"/>
        <v>0.6415784067249178</v>
      </c>
      <c r="C1284" s="21">
        <f t="shared" si="181"/>
        <v>0.6494889619074352</v>
      </c>
      <c r="D1284" s="105">
        <f t="shared" si="181"/>
        <v>0.6248608434894241</v>
      </c>
      <c r="E1284" s="131">
        <f t="shared" si="181"/>
        <v>0.6371320758126957</v>
      </c>
      <c r="F1284" s="16">
        <v>40969</v>
      </c>
      <c r="G1284" s="153"/>
      <c r="H1284" s="14"/>
      <c r="I1284" s="14"/>
      <c r="J1284" s="22"/>
    </row>
    <row r="1285" spans="1:10" s="2" customFormat="1" ht="11.25" customHeight="1" hidden="1" outlineLevel="2">
      <c r="A1285" s="12">
        <v>41000</v>
      </c>
      <c r="B1285" s="20">
        <f t="shared" si="181"/>
        <v>0.6398694642178752</v>
      </c>
      <c r="C1285" s="21">
        <f t="shared" si="181"/>
        <v>0.6474238082408745</v>
      </c>
      <c r="D1285" s="105">
        <f t="shared" si="181"/>
        <v>0.6225915803096298</v>
      </c>
      <c r="E1285" s="131">
        <f t="shared" si="181"/>
        <v>0.6352179612752182</v>
      </c>
      <c r="F1285" s="16">
        <v>41000</v>
      </c>
      <c r="G1285" s="153"/>
      <c r="H1285" s="14"/>
      <c r="I1285" s="14"/>
      <c r="J1285" s="22"/>
    </row>
    <row r="1286" spans="1:10" s="2" customFormat="1" ht="11.25" customHeight="1" hidden="1" outlineLevel="2">
      <c r="A1286" s="12">
        <v>41030</v>
      </c>
      <c r="B1286" s="20">
        <f aca="true" t="shared" si="182" ref="B1286:E1305">B865/B635</f>
        <v>0.6361815985235731</v>
      </c>
      <c r="C1286" s="21">
        <f t="shared" si="182"/>
        <v>0.6428202395944331</v>
      </c>
      <c r="D1286" s="105">
        <f t="shared" si="182"/>
        <v>0.6177141284711006</v>
      </c>
      <c r="E1286" s="131">
        <f t="shared" si="182"/>
        <v>0.6310788100166282</v>
      </c>
      <c r="F1286" s="16">
        <v>41030</v>
      </c>
      <c r="G1286" s="153"/>
      <c r="H1286" s="14"/>
      <c r="I1286" s="14"/>
      <c r="J1286" s="22"/>
    </row>
    <row r="1287" spans="1:10" s="2" customFormat="1" ht="11.25" customHeight="1" hidden="1" outlineLevel="2">
      <c r="A1287" s="12">
        <v>41061</v>
      </c>
      <c r="B1287" s="20">
        <f t="shared" si="182"/>
        <v>0.6341977400853223</v>
      </c>
      <c r="C1287" s="21">
        <f t="shared" si="182"/>
        <v>0.6392569768184431</v>
      </c>
      <c r="D1287" s="105">
        <f t="shared" si="182"/>
        <v>0.6149574442366627</v>
      </c>
      <c r="E1287" s="131">
        <f t="shared" si="182"/>
        <v>0.628710341333439</v>
      </c>
      <c r="F1287" s="16">
        <v>41061</v>
      </c>
      <c r="G1287" s="153"/>
      <c r="H1287" s="14"/>
      <c r="I1287" s="14"/>
      <c r="J1287" s="22"/>
    </row>
    <row r="1288" spans="1:10" s="2" customFormat="1" ht="11.25" customHeight="1" hidden="1" outlineLevel="2">
      <c r="A1288" s="12">
        <v>41091</v>
      </c>
      <c r="B1288" s="20">
        <f t="shared" si="182"/>
        <v>0.6327017530212664</v>
      </c>
      <c r="C1288" s="21">
        <f t="shared" si="182"/>
        <v>0.6376340771304134</v>
      </c>
      <c r="D1288" s="105">
        <f t="shared" si="182"/>
        <v>0.612923769640398</v>
      </c>
      <c r="E1288" s="131">
        <f t="shared" si="182"/>
        <v>0.627033947002815</v>
      </c>
      <c r="F1288" s="16">
        <v>41091</v>
      </c>
      <c r="G1288" s="153"/>
      <c r="H1288" s="14"/>
      <c r="I1288" s="14"/>
      <c r="J1288" s="22"/>
    </row>
    <row r="1289" spans="1:10" s="2" customFormat="1" ht="11.25" customHeight="1" hidden="1" outlineLevel="2">
      <c r="A1289" s="12">
        <v>41122</v>
      </c>
      <c r="B1289" s="20">
        <f t="shared" si="182"/>
        <v>0.6328696766609011</v>
      </c>
      <c r="C1289" s="21">
        <f t="shared" si="182"/>
        <v>0.6349010865667919</v>
      </c>
      <c r="D1289" s="105">
        <f t="shared" si="182"/>
        <v>0.6112155140734676</v>
      </c>
      <c r="E1289" s="131">
        <f t="shared" si="182"/>
        <v>0.6263518535590408</v>
      </c>
      <c r="F1289" s="16">
        <v>41122</v>
      </c>
      <c r="G1289" s="153"/>
      <c r="H1289" s="14"/>
      <c r="I1289" s="14"/>
      <c r="J1289" s="22"/>
    </row>
    <row r="1290" spans="1:10" s="2" customFormat="1" ht="11.25" customHeight="1" hidden="1" outlineLevel="2">
      <c r="A1290" s="12">
        <v>41153</v>
      </c>
      <c r="B1290" s="20">
        <f t="shared" si="182"/>
        <v>0.6316080713638315</v>
      </c>
      <c r="C1290" s="21">
        <f t="shared" si="182"/>
        <v>0.632996917684497</v>
      </c>
      <c r="D1290" s="105">
        <f t="shared" si="182"/>
        <v>0.6093572689627869</v>
      </c>
      <c r="E1290" s="131">
        <f t="shared" si="182"/>
        <v>0.6248471198665774</v>
      </c>
      <c r="F1290" s="16">
        <v>41153</v>
      </c>
      <c r="G1290" s="153"/>
      <c r="H1290" s="14"/>
      <c r="I1290" s="14"/>
      <c r="J1290" s="22"/>
    </row>
    <row r="1291" spans="1:10" s="2" customFormat="1" ht="11.25" customHeight="1" hidden="1" outlineLevel="2">
      <c r="A1291" s="12">
        <v>41183</v>
      </c>
      <c r="B1291" s="20">
        <f t="shared" si="182"/>
        <v>0.6316054810823319</v>
      </c>
      <c r="C1291" s="21">
        <f t="shared" si="182"/>
        <v>0.6334628464096097</v>
      </c>
      <c r="D1291" s="105">
        <f t="shared" si="182"/>
        <v>0.6082868874498134</v>
      </c>
      <c r="E1291" s="131">
        <f t="shared" si="182"/>
        <v>0.6245608764064121</v>
      </c>
      <c r="F1291" s="16">
        <v>41183</v>
      </c>
      <c r="G1291" s="153"/>
      <c r="H1291" s="14"/>
      <c r="I1291" s="14"/>
      <c r="J1291" s="22"/>
    </row>
    <row r="1292" spans="1:10" s="2" customFormat="1" ht="11.25" customHeight="1" hidden="1" outlineLevel="2">
      <c r="A1292" s="12">
        <v>41214</v>
      </c>
      <c r="B1292" s="20">
        <f t="shared" si="182"/>
        <v>0.6304725859846059</v>
      </c>
      <c r="C1292" s="21">
        <f t="shared" si="182"/>
        <v>0.6316341357460641</v>
      </c>
      <c r="D1292" s="105">
        <f t="shared" si="182"/>
        <v>0.605895075609475</v>
      </c>
      <c r="E1292" s="131">
        <f t="shared" si="182"/>
        <v>0.622975972519242</v>
      </c>
      <c r="F1292" s="16">
        <v>41214</v>
      </c>
      <c r="G1292" s="153"/>
      <c r="H1292" s="14"/>
      <c r="I1292" s="14"/>
      <c r="J1292" s="22"/>
    </row>
    <row r="1293" spans="1:10" s="2" customFormat="1" ht="11.25" customHeight="1" hidden="1" outlineLevel="1" collapsed="1">
      <c r="A1293" s="32">
        <v>41244</v>
      </c>
      <c r="B1293" s="29">
        <f t="shared" si="182"/>
        <v>0.6296376389504121</v>
      </c>
      <c r="C1293" s="30">
        <f t="shared" si="182"/>
        <v>0.6294420008752346</v>
      </c>
      <c r="D1293" s="160">
        <f t="shared" si="182"/>
        <v>0.6035867754493572</v>
      </c>
      <c r="E1293" s="132">
        <f t="shared" si="182"/>
        <v>0.6215633209844315</v>
      </c>
      <c r="F1293" s="24">
        <v>41244</v>
      </c>
      <c r="G1293" s="161"/>
      <c r="H1293" s="26"/>
      <c r="I1293" s="26"/>
      <c r="J1293" s="31"/>
    </row>
    <row r="1294" spans="1:10" s="2" customFormat="1" ht="11.25" customHeight="1" hidden="1" outlineLevel="2">
      <c r="A1294" s="12">
        <v>41275</v>
      </c>
      <c r="B1294" s="20">
        <f t="shared" si="182"/>
        <v>0.627834453053136</v>
      </c>
      <c r="C1294" s="21">
        <f t="shared" si="182"/>
        <v>0.626860296765564</v>
      </c>
      <c r="D1294" s="105">
        <f t="shared" si="182"/>
        <v>0.6006363490421319</v>
      </c>
      <c r="E1294" s="131">
        <f t="shared" si="182"/>
        <v>0.6193363197794625</v>
      </c>
      <c r="F1294" s="16">
        <v>41275</v>
      </c>
      <c r="G1294" s="153"/>
      <c r="H1294" s="14"/>
      <c r="I1294" s="14"/>
      <c r="J1294" s="22"/>
    </row>
    <row r="1295" spans="1:10" s="2" customFormat="1" ht="11.25" customHeight="1" hidden="1" outlineLevel="2">
      <c r="A1295" s="12">
        <v>41306</v>
      </c>
      <c r="B1295" s="20">
        <f t="shared" si="182"/>
        <v>0.6258310647949601</v>
      </c>
      <c r="C1295" s="21">
        <f t="shared" si="182"/>
        <v>0.6237421761718437</v>
      </c>
      <c r="D1295" s="105">
        <f t="shared" si="182"/>
        <v>0.5980411930149625</v>
      </c>
      <c r="E1295" s="131">
        <f t="shared" si="182"/>
        <v>0.6170496840825247</v>
      </c>
      <c r="F1295" s="16">
        <v>41306</v>
      </c>
      <c r="G1295" s="153"/>
      <c r="H1295" s="14"/>
      <c r="I1295" s="14"/>
      <c r="J1295" s="22"/>
    </row>
    <row r="1296" spans="1:10" s="2" customFormat="1" ht="11.25" customHeight="1" hidden="1" outlineLevel="2">
      <c r="A1296" s="12">
        <v>41334</v>
      </c>
      <c r="B1296" s="20">
        <f t="shared" si="182"/>
        <v>0.6233061559457697</v>
      </c>
      <c r="C1296" s="21">
        <f t="shared" si="182"/>
        <v>0.620361148399948</v>
      </c>
      <c r="D1296" s="105">
        <f t="shared" si="182"/>
        <v>0.5951424043667738</v>
      </c>
      <c r="E1296" s="131">
        <f t="shared" si="182"/>
        <v>0.6143326942798484</v>
      </c>
      <c r="F1296" s="16">
        <v>41334</v>
      </c>
      <c r="G1296" s="153"/>
      <c r="H1296" s="14"/>
      <c r="I1296" s="14"/>
      <c r="J1296" s="22"/>
    </row>
    <row r="1297" spans="1:10" s="2" customFormat="1" ht="11.25" customHeight="1" hidden="1" outlineLevel="2">
      <c r="A1297" s="12">
        <v>41365</v>
      </c>
      <c r="B1297" s="20">
        <f t="shared" si="182"/>
        <v>0.6225263869009358</v>
      </c>
      <c r="C1297" s="21">
        <f t="shared" si="182"/>
        <v>0.61740611160002</v>
      </c>
      <c r="D1297" s="105">
        <f t="shared" si="182"/>
        <v>0.5932425879896382</v>
      </c>
      <c r="E1297" s="131">
        <f t="shared" si="182"/>
        <v>0.6130019058563607</v>
      </c>
      <c r="F1297" s="16">
        <v>41365</v>
      </c>
      <c r="G1297" s="153"/>
      <c r="H1297" s="14"/>
      <c r="I1297" s="14"/>
      <c r="J1297" s="22"/>
    </row>
    <row r="1298" spans="1:10" s="2" customFormat="1" ht="11.25" customHeight="1" hidden="1" outlineLevel="2">
      <c r="A1298" s="12">
        <v>41395</v>
      </c>
      <c r="B1298" s="20">
        <f t="shared" si="182"/>
        <v>0.6209173122558014</v>
      </c>
      <c r="C1298" s="21">
        <f t="shared" si="182"/>
        <v>0.6143492036489676</v>
      </c>
      <c r="D1298" s="105">
        <f t="shared" si="182"/>
        <v>0.5909887060761744</v>
      </c>
      <c r="E1298" s="131">
        <f t="shared" si="182"/>
        <v>0.611056413867235</v>
      </c>
      <c r="F1298" s="16">
        <v>41395</v>
      </c>
      <c r="G1298" s="153"/>
      <c r="H1298" s="14"/>
      <c r="I1298" s="14"/>
      <c r="J1298" s="22"/>
    </row>
    <row r="1299" spans="1:10" s="2" customFormat="1" ht="11.25" customHeight="1" hidden="1" outlineLevel="2">
      <c r="A1299" s="12">
        <v>41426</v>
      </c>
      <c r="B1299" s="20">
        <f t="shared" si="182"/>
        <v>0.6177772927125885</v>
      </c>
      <c r="C1299" s="21">
        <f t="shared" si="182"/>
        <v>0.6089507560852212</v>
      </c>
      <c r="D1299" s="105">
        <f t="shared" si="182"/>
        <v>0.5871752327951123</v>
      </c>
      <c r="E1299" s="131">
        <f t="shared" si="182"/>
        <v>0.6074935395365743</v>
      </c>
      <c r="F1299" s="16">
        <v>41426</v>
      </c>
      <c r="G1299" s="153"/>
      <c r="H1299" s="14"/>
      <c r="I1299" s="14"/>
      <c r="J1299" s="22"/>
    </row>
    <row r="1300" spans="1:10" s="2" customFormat="1" ht="11.25" customHeight="1" hidden="1" outlineLevel="2">
      <c r="A1300" s="12">
        <v>41456</v>
      </c>
      <c r="B1300" s="20">
        <f t="shared" si="182"/>
        <v>0.6151252978345836</v>
      </c>
      <c r="C1300" s="21">
        <f t="shared" si="182"/>
        <v>0.6055031172721257</v>
      </c>
      <c r="D1300" s="105">
        <f t="shared" si="182"/>
        <v>0.5844841505452588</v>
      </c>
      <c r="E1300" s="131">
        <f t="shared" si="182"/>
        <v>0.6047520871009314</v>
      </c>
      <c r="F1300" s="16">
        <v>41456</v>
      </c>
      <c r="G1300" s="153"/>
      <c r="H1300" s="14"/>
      <c r="I1300" s="14"/>
      <c r="J1300" s="22"/>
    </row>
    <row r="1301" spans="1:10" s="2" customFormat="1" ht="11.25" customHeight="1" hidden="1" outlineLevel="2">
      <c r="A1301" s="12">
        <v>41487</v>
      </c>
      <c r="B1301" s="20">
        <f t="shared" si="182"/>
        <v>0.6125846903145624</v>
      </c>
      <c r="C1301" s="21">
        <f t="shared" si="182"/>
        <v>0.601481440573247</v>
      </c>
      <c r="D1301" s="105">
        <f t="shared" si="182"/>
        <v>0.5814012128814623</v>
      </c>
      <c r="E1301" s="131">
        <f t="shared" si="182"/>
        <v>0.601909451457755</v>
      </c>
      <c r="F1301" s="16">
        <v>41487</v>
      </c>
      <c r="G1301" s="153"/>
      <c r="H1301" s="14"/>
      <c r="I1301" s="14"/>
      <c r="J1301" s="22"/>
    </row>
    <row r="1302" spans="1:10" s="2" customFormat="1" ht="11.25" customHeight="1" hidden="1" outlineLevel="2">
      <c r="A1302" s="12">
        <v>41518</v>
      </c>
      <c r="B1302" s="20">
        <f t="shared" si="182"/>
        <v>0.6122825025444479</v>
      </c>
      <c r="C1302" s="21">
        <f t="shared" si="182"/>
        <v>0.6010663684834932</v>
      </c>
      <c r="D1302" s="105">
        <f t="shared" si="182"/>
        <v>0.5800645531156223</v>
      </c>
      <c r="E1302" s="131">
        <f t="shared" si="182"/>
        <v>0.6012908777969019</v>
      </c>
      <c r="F1302" s="16">
        <v>41518</v>
      </c>
      <c r="G1302" s="153"/>
      <c r="H1302" s="14"/>
      <c r="I1302" s="14"/>
      <c r="J1302" s="22"/>
    </row>
    <row r="1303" spans="1:10" s="2" customFormat="1" ht="11.25" customHeight="1" hidden="1" outlineLevel="2">
      <c r="A1303" s="12">
        <v>41548</v>
      </c>
      <c r="B1303" s="20">
        <f t="shared" si="182"/>
        <v>0.6122084873199949</v>
      </c>
      <c r="C1303" s="21">
        <f t="shared" si="182"/>
        <v>0.5999447781698677</v>
      </c>
      <c r="D1303" s="105">
        <f t="shared" si="182"/>
        <v>0.577768341472147</v>
      </c>
      <c r="E1303" s="131">
        <f t="shared" si="182"/>
        <v>0.6004553660045857</v>
      </c>
      <c r="F1303" s="16">
        <v>41548</v>
      </c>
      <c r="G1303" s="153"/>
      <c r="H1303" s="14"/>
      <c r="I1303" s="14"/>
      <c r="J1303" s="22"/>
    </row>
    <row r="1304" spans="1:10" s="2" customFormat="1" ht="11.25" customHeight="1" hidden="1" outlineLevel="2">
      <c r="A1304" s="12">
        <v>41579</v>
      </c>
      <c r="B1304" s="20">
        <f t="shared" si="182"/>
        <v>0.6110043108161041</v>
      </c>
      <c r="C1304" s="21">
        <f t="shared" si="182"/>
        <v>0.5978623691518906</v>
      </c>
      <c r="D1304" s="105">
        <f t="shared" si="182"/>
        <v>0.5743235277693325</v>
      </c>
      <c r="E1304" s="131">
        <f t="shared" si="182"/>
        <v>0.5984967073816352</v>
      </c>
      <c r="F1304" s="16">
        <v>41579</v>
      </c>
      <c r="G1304" s="153"/>
      <c r="H1304" s="14"/>
      <c r="I1304" s="14"/>
      <c r="J1304" s="22"/>
    </row>
    <row r="1305" spans="1:10" s="2" customFormat="1" ht="11.25" customHeight="1" hidden="1" outlineLevel="1" collapsed="1">
      <c r="A1305" s="32">
        <v>41609</v>
      </c>
      <c r="B1305" s="29">
        <f t="shared" si="182"/>
        <v>0.609330286199872</v>
      </c>
      <c r="C1305" s="30">
        <f t="shared" si="182"/>
        <v>0.5946206714247951</v>
      </c>
      <c r="D1305" s="160">
        <f t="shared" si="182"/>
        <v>0.5695023879217378</v>
      </c>
      <c r="E1305" s="132">
        <f t="shared" si="182"/>
        <v>0.5957272068189484</v>
      </c>
      <c r="F1305" s="24">
        <v>41609</v>
      </c>
      <c r="G1305" s="161"/>
      <c r="H1305" s="26"/>
      <c r="I1305" s="26"/>
      <c r="J1305" s="31"/>
    </row>
    <row r="1306" spans="1:10" s="2" customFormat="1" ht="11.25" customHeight="1" hidden="1" outlineLevel="2">
      <c r="A1306" s="12">
        <v>41640</v>
      </c>
      <c r="B1306" s="20">
        <f aca="true" t="shared" si="183" ref="B1306:E1325">B885/B655</f>
        <v>0.6086414480862621</v>
      </c>
      <c r="C1306" s="21">
        <f t="shared" si="183"/>
        <v>0.5928838215057991</v>
      </c>
      <c r="D1306" s="105">
        <f t="shared" si="183"/>
        <v>0.5677886519436721</v>
      </c>
      <c r="E1306" s="131">
        <f t="shared" si="183"/>
        <v>0.5946328839905786</v>
      </c>
      <c r="F1306" s="16">
        <v>41640</v>
      </c>
      <c r="G1306" s="153"/>
      <c r="H1306" s="14"/>
      <c r="I1306" s="14"/>
      <c r="J1306" s="22"/>
    </row>
    <row r="1307" spans="1:10" s="2" customFormat="1" ht="11.25" customHeight="1" hidden="1" outlineLevel="2">
      <c r="A1307" s="12">
        <v>41671</v>
      </c>
      <c r="B1307" s="20">
        <f t="shared" si="183"/>
        <v>0.6079070148663749</v>
      </c>
      <c r="C1307" s="21">
        <f t="shared" si="183"/>
        <v>0.5929495093898239</v>
      </c>
      <c r="D1307" s="105">
        <f t="shared" si="183"/>
        <v>0.5660799213701735</v>
      </c>
      <c r="E1307" s="131">
        <f t="shared" si="183"/>
        <v>0.5936856631289603</v>
      </c>
      <c r="F1307" s="16">
        <v>41671</v>
      </c>
      <c r="G1307" s="153"/>
      <c r="H1307" s="14"/>
      <c r="I1307" s="14"/>
      <c r="J1307" s="22"/>
    </row>
    <row r="1308" spans="1:10" s="2" customFormat="1" ht="11.25" customHeight="1" hidden="1" outlineLevel="2">
      <c r="A1308" s="12">
        <v>41699</v>
      </c>
      <c r="B1308" s="20">
        <f t="shared" si="183"/>
        <v>0.6066690086216221</v>
      </c>
      <c r="C1308" s="21">
        <f t="shared" si="183"/>
        <v>0.5935414105394602</v>
      </c>
      <c r="D1308" s="105">
        <f t="shared" si="183"/>
        <v>0.5640289308734557</v>
      </c>
      <c r="E1308" s="131">
        <f t="shared" si="183"/>
        <v>0.59238127657895</v>
      </c>
      <c r="F1308" s="16">
        <v>41699</v>
      </c>
      <c r="G1308" s="153"/>
      <c r="H1308" s="14"/>
      <c r="I1308" s="14"/>
      <c r="J1308" s="22"/>
    </row>
    <row r="1309" spans="1:10" s="2" customFormat="1" ht="11.25" customHeight="1" hidden="1" outlineLevel="2">
      <c r="A1309" s="12">
        <v>41730</v>
      </c>
      <c r="B1309" s="20">
        <f t="shared" si="183"/>
        <v>0.6043150449432684</v>
      </c>
      <c r="C1309" s="21">
        <f t="shared" si="183"/>
        <v>0.5901859220417575</v>
      </c>
      <c r="D1309" s="105">
        <f t="shared" si="183"/>
        <v>0.5600170138658994</v>
      </c>
      <c r="E1309" s="131">
        <f t="shared" si="183"/>
        <v>0.5894327970494173</v>
      </c>
      <c r="F1309" s="16">
        <v>41730</v>
      </c>
      <c r="G1309" s="153"/>
      <c r="H1309" s="14"/>
      <c r="I1309" s="14"/>
      <c r="J1309" s="22"/>
    </row>
    <row r="1310" spans="1:10" s="2" customFormat="1" ht="11.25" customHeight="1" hidden="1" outlineLevel="2">
      <c r="A1310" s="12">
        <v>41760</v>
      </c>
      <c r="B1310" s="20">
        <f t="shared" si="183"/>
        <v>0.6009902198003294</v>
      </c>
      <c r="C1310" s="21">
        <f t="shared" si="183"/>
        <v>0.5876852661874152</v>
      </c>
      <c r="D1310" s="105">
        <f t="shared" si="183"/>
        <v>0.5554943750511223</v>
      </c>
      <c r="E1310" s="131">
        <f t="shared" si="183"/>
        <v>0.5858293026667843</v>
      </c>
      <c r="F1310" s="16">
        <v>41760</v>
      </c>
      <c r="G1310" s="153"/>
      <c r="H1310" s="14"/>
      <c r="I1310" s="14"/>
      <c r="J1310" s="22"/>
    </row>
    <row r="1311" spans="1:10" s="2" customFormat="1" ht="11.25" customHeight="1" hidden="1" outlineLevel="2">
      <c r="A1311" s="12">
        <v>41791</v>
      </c>
      <c r="B1311" s="20">
        <f t="shared" si="183"/>
        <v>0.5980002767014361</v>
      </c>
      <c r="C1311" s="21">
        <f t="shared" si="183"/>
        <v>0.5833464445521312</v>
      </c>
      <c r="D1311" s="105">
        <f t="shared" si="183"/>
        <v>0.5516369398833406</v>
      </c>
      <c r="E1311" s="131">
        <f t="shared" si="183"/>
        <v>0.5824529421406525</v>
      </c>
      <c r="F1311" s="16">
        <v>41791</v>
      </c>
      <c r="G1311" s="153"/>
      <c r="H1311" s="14"/>
      <c r="I1311" s="14"/>
      <c r="J1311" s="22"/>
    </row>
    <row r="1312" spans="1:10" s="2" customFormat="1" ht="11.25" customHeight="1" hidden="1" outlineLevel="2">
      <c r="A1312" s="12">
        <v>41821</v>
      </c>
      <c r="B1312" s="20">
        <f t="shared" si="183"/>
        <v>0.5950871664140831</v>
      </c>
      <c r="C1312" s="21">
        <f t="shared" si="183"/>
        <v>0.5790026574957011</v>
      </c>
      <c r="D1312" s="105">
        <f t="shared" si="183"/>
        <v>0.5473944352292159</v>
      </c>
      <c r="E1312" s="131">
        <f t="shared" si="183"/>
        <v>0.5790029014504847</v>
      </c>
      <c r="F1312" s="16">
        <v>41821</v>
      </c>
      <c r="G1312" s="153"/>
      <c r="H1312" s="14"/>
      <c r="I1312" s="14"/>
      <c r="J1312" s="22"/>
    </row>
    <row r="1313" spans="1:10" s="2" customFormat="1" ht="11.25" customHeight="1" hidden="1" outlineLevel="2">
      <c r="A1313" s="12">
        <v>41852</v>
      </c>
      <c r="B1313" s="20">
        <f t="shared" si="183"/>
        <v>0.5929917928185168</v>
      </c>
      <c r="C1313" s="21">
        <f t="shared" si="183"/>
        <v>0.5761163251489159</v>
      </c>
      <c r="D1313" s="105">
        <f t="shared" si="183"/>
        <v>0.5446838136515626</v>
      </c>
      <c r="E1313" s="131">
        <f t="shared" si="183"/>
        <v>0.5766533287612475</v>
      </c>
      <c r="F1313" s="16">
        <v>41852</v>
      </c>
      <c r="G1313" s="153"/>
      <c r="H1313" s="14"/>
      <c r="I1313" s="14"/>
      <c r="J1313" s="22"/>
    </row>
    <row r="1314" spans="1:10" s="2" customFormat="1" ht="11.25" customHeight="1" hidden="1" outlineLevel="2">
      <c r="A1314" s="12">
        <v>41883</v>
      </c>
      <c r="B1314" s="20">
        <f t="shared" si="183"/>
        <v>0.5933764654144364</v>
      </c>
      <c r="C1314" s="21">
        <f t="shared" si="183"/>
        <v>0.5780243202286643</v>
      </c>
      <c r="D1314" s="105">
        <f t="shared" si="183"/>
        <v>0.5442019456270218</v>
      </c>
      <c r="E1314" s="131">
        <f t="shared" si="183"/>
        <v>0.5769347216945289</v>
      </c>
      <c r="F1314" s="16">
        <v>41883</v>
      </c>
      <c r="G1314" s="153"/>
      <c r="H1314" s="14"/>
      <c r="I1314" s="14"/>
      <c r="J1314" s="22"/>
    </row>
    <row r="1315" spans="1:10" s="2" customFormat="1" ht="11.25" customHeight="1" hidden="1" outlineLevel="2">
      <c r="A1315" s="12">
        <v>41913</v>
      </c>
      <c r="B1315" s="20">
        <f t="shared" si="183"/>
        <v>0.591908626260225</v>
      </c>
      <c r="C1315" s="21">
        <f t="shared" si="183"/>
        <v>0.5758478292647273</v>
      </c>
      <c r="D1315" s="105">
        <f t="shared" si="183"/>
        <v>0.5409742708658184</v>
      </c>
      <c r="E1315" s="131">
        <f t="shared" si="183"/>
        <v>0.5748737061504221</v>
      </c>
      <c r="F1315" s="16">
        <v>41913</v>
      </c>
      <c r="G1315" s="153"/>
      <c r="H1315" s="14"/>
      <c r="I1315" s="14"/>
      <c r="J1315" s="22"/>
    </row>
    <row r="1316" spans="1:10" s="2" customFormat="1" ht="11.25" customHeight="1" hidden="1" outlineLevel="2">
      <c r="A1316" s="12">
        <v>41944</v>
      </c>
      <c r="B1316" s="20">
        <f t="shared" si="183"/>
        <v>0.5887911025710483</v>
      </c>
      <c r="C1316" s="21">
        <f t="shared" si="183"/>
        <v>0.5723777425403506</v>
      </c>
      <c r="D1316" s="105">
        <f t="shared" si="183"/>
        <v>0.5369092262964167</v>
      </c>
      <c r="E1316" s="131">
        <f t="shared" si="183"/>
        <v>0.5714494343559673</v>
      </c>
      <c r="F1316" s="16">
        <v>41944</v>
      </c>
      <c r="G1316" s="153"/>
      <c r="H1316" s="14"/>
      <c r="I1316" s="14"/>
      <c r="J1316" s="22"/>
    </row>
    <row r="1317" spans="1:10" s="2" customFormat="1" ht="11.25" customHeight="1" hidden="1" outlineLevel="1" collapsed="1">
      <c r="A1317" s="32">
        <v>41974</v>
      </c>
      <c r="B1317" s="29">
        <f t="shared" si="183"/>
        <v>0.5821235038870587</v>
      </c>
      <c r="C1317" s="30">
        <f t="shared" si="183"/>
        <v>0.567067474670052</v>
      </c>
      <c r="D1317" s="160">
        <f t="shared" si="183"/>
        <v>0.529120725402501</v>
      </c>
      <c r="E1317" s="132">
        <f t="shared" si="183"/>
        <v>0.5645864995946217</v>
      </c>
      <c r="F1317" s="24">
        <v>41974</v>
      </c>
      <c r="G1317" s="153"/>
      <c r="H1317" s="14"/>
      <c r="I1317" s="14"/>
      <c r="J1317" s="22"/>
    </row>
    <row r="1318" spans="1:10" s="2" customFormat="1" ht="11.25" customHeight="1" hidden="1" outlineLevel="2">
      <c r="A1318" s="12">
        <v>42005</v>
      </c>
      <c r="B1318" s="20">
        <f t="shared" si="183"/>
        <v>0.5827551726494147</v>
      </c>
      <c r="C1318" s="21">
        <f t="shared" si="183"/>
        <v>0.5660559992873898</v>
      </c>
      <c r="D1318" s="105">
        <f t="shared" si="183"/>
        <v>0.5284226740838744</v>
      </c>
      <c r="E1318" s="131">
        <f t="shared" si="183"/>
        <v>0.5646768036249171</v>
      </c>
      <c r="F1318" s="16">
        <v>42005</v>
      </c>
      <c r="G1318" s="153"/>
      <c r="H1318" s="14"/>
      <c r="I1318" s="14"/>
      <c r="J1318" s="22"/>
    </row>
    <row r="1319" spans="1:10" s="2" customFormat="1" ht="11.25" customHeight="1" hidden="1" outlineLevel="2">
      <c r="A1319" s="12">
        <v>42036</v>
      </c>
      <c r="B1319" s="20">
        <f t="shared" si="183"/>
        <v>0.582183392241701</v>
      </c>
      <c r="C1319" s="21">
        <f t="shared" si="183"/>
        <v>0.5649357920357372</v>
      </c>
      <c r="D1319" s="105">
        <f t="shared" si="183"/>
        <v>0.5267536974147046</v>
      </c>
      <c r="E1319" s="131">
        <f t="shared" si="183"/>
        <v>0.5637369401399636</v>
      </c>
      <c r="F1319" s="16">
        <v>42036</v>
      </c>
      <c r="G1319" s="153"/>
      <c r="H1319" s="14"/>
      <c r="I1319" s="14"/>
      <c r="J1319" s="22"/>
    </row>
    <row r="1320" spans="1:10" s="2" customFormat="1" ht="11.25" customHeight="1" hidden="1" outlineLevel="2">
      <c r="A1320" s="12">
        <v>42064</v>
      </c>
      <c r="B1320" s="20">
        <f t="shared" si="183"/>
        <v>0.5812858573554256</v>
      </c>
      <c r="C1320" s="21">
        <f t="shared" si="183"/>
        <v>0.5628761426841893</v>
      </c>
      <c r="D1320" s="105">
        <f t="shared" si="183"/>
        <v>0.5252645612550891</v>
      </c>
      <c r="E1320" s="131">
        <f t="shared" si="183"/>
        <v>0.5625667082532549</v>
      </c>
      <c r="F1320" s="16">
        <v>42064</v>
      </c>
      <c r="G1320" s="153"/>
      <c r="H1320" s="14"/>
      <c r="I1320" s="14"/>
      <c r="J1320" s="22"/>
    </row>
    <row r="1321" spans="1:10" s="2" customFormat="1" ht="11.25" customHeight="1" hidden="1" outlineLevel="2">
      <c r="A1321" s="12">
        <v>42095</v>
      </c>
      <c r="B1321" s="20">
        <f t="shared" si="183"/>
        <v>0.5788101589124734</v>
      </c>
      <c r="C1321" s="21">
        <f t="shared" si="183"/>
        <v>0.5601371375443082</v>
      </c>
      <c r="D1321" s="105">
        <f t="shared" si="183"/>
        <v>0.5223855346041998</v>
      </c>
      <c r="E1321" s="131">
        <f t="shared" si="183"/>
        <v>0.5599591322466656</v>
      </c>
      <c r="F1321" s="16">
        <v>42095</v>
      </c>
      <c r="G1321" s="153"/>
      <c r="H1321" s="14"/>
      <c r="I1321" s="14"/>
      <c r="J1321" s="22"/>
    </row>
    <row r="1322" spans="1:10" s="2" customFormat="1" ht="11.25" customHeight="1" hidden="1" outlineLevel="2">
      <c r="A1322" s="12">
        <v>42125</v>
      </c>
      <c r="B1322" s="20">
        <f t="shared" si="183"/>
        <v>0.576390682178215</v>
      </c>
      <c r="C1322" s="21">
        <f t="shared" si="183"/>
        <v>0.5553024492361636</v>
      </c>
      <c r="D1322" s="105">
        <f t="shared" si="183"/>
        <v>0.5188828622443823</v>
      </c>
      <c r="E1322" s="131">
        <f t="shared" si="183"/>
        <v>0.5569941025215753</v>
      </c>
      <c r="F1322" s="16">
        <v>42125</v>
      </c>
      <c r="G1322" s="153"/>
      <c r="H1322" s="14"/>
      <c r="I1322" s="14"/>
      <c r="J1322" s="22"/>
    </row>
    <row r="1323" spans="1:10" s="2" customFormat="1" ht="11.25" customHeight="1" hidden="1" outlineLevel="2">
      <c r="A1323" s="12">
        <v>42156</v>
      </c>
      <c r="B1323" s="20">
        <f t="shared" si="183"/>
        <v>0.5740317292822367</v>
      </c>
      <c r="C1323" s="21">
        <f t="shared" si="183"/>
        <v>0.5511278754958245</v>
      </c>
      <c r="D1323" s="105">
        <f t="shared" si="183"/>
        <v>0.5154168784241889</v>
      </c>
      <c r="E1323" s="131">
        <f t="shared" si="183"/>
        <v>0.5541466836784724</v>
      </c>
      <c r="F1323" s="16">
        <v>42156</v>
      </c>
      <c r="G1323" s="153"/>
      <c r="H1323" s="14"/>
      <c r="I1323" s="14"/>
      <c r="J1323" s="22"/>
    </row>
    <row r="1324" spans="1:10" s="2" customFormat="1" ht="11.25" customHeight="1" hidden="1" outlineLevel="2">
      <c r="A1324" s="12">
        <v>42186</v>
      </c>
      <c r="B1324" s="20">
        <f t="shared" si="183"/>
        <v>0.5725294386344958</v>
      </c>
      <c r="C1324" s="21">
        <f t="shared" si="183"/>
        <v>0.5477156464985006</v>
      </c>
      <c r="D1324" s="105">
        <f t="shared" si="183"/>
        <v>0.5129415601018279</v>
      </c>
      <c r="E1324" s="131">
        <f t="shared" si="183"/>
        <v>0.5521799112077881</v>
      </c>
      <c r="F1324" s="16">
        <v>42186</v>
      </c>
      <c r="G1324" s="153"/>
      <c r="H1324" s="14"/>
      <c r="I1324" s="14"/>
      <c r="J1324" s="22"/>
    </row>
    <row r="1325" spans="1:10" s="2" customFormat="1" ht="11.25" customHeight="1" hidden="1" outlineLevel="2">
      <c r="A1325" s="12">
        <v>42217</v>
      </c>
      <c r="B1325" s="20">
        <f t="shared" si="183"/>
        <v>0.5730831564038354</v>
      </c>
      <c r="C1325" s="21">
        <f t="shared" si="183"/>
        <v>0.5475038026791217</v>
      </c>
      <c r="D1325" s="105">
        <f t="shared" si="183"/>
        <v>0.5116961705202312</v>
      </c>
      <c r="E1325" s="131">
        <f t="shared" si="183"/>
        <v>0.5521371364276665</v>
      </c>
      <c r="F1325" s="16">
        <v>42217</v>
      </c>
      <c r="G1325" s="153"/>
      <c r="H1325" s="14"/>
      <c r="I1325" s="14"/>
      <c r="J1325" s="22"/>
    </row>
    <row r="1326" spans="1:10" s="2" customFormat="1" ht="11.25" customHeight="1" hidden="1" outlineLevel="2">
      <c r="A1326" s="12">
        <v>42248</v>
      </c>
      <c r="B1326" s="20">
        <f aca="true" t="shared" si="184" ref="B1326:E1327">B905/B675</f>
        <v>0.5725528303952699</v>
      </c>
      <c r="C1326" s="21">
        <f t="shared" si="184"/>
        <v>0.5452082400358262</v>
      </c>
      <c r="D1326" s="105">
        <f t="shared" si="184"/>
        <v>0.5099454821241454</v>
      </c>
      <c r="E1326" s="131">
        <f t="shared" si="184"/>
        <v>0.5510965264029847</v>
      </c>
      <c r="F1326" s="16">
        <v>42248</v>
      </c>
      <c r="G1326" s="153"/>
      <c r="H1326" s="14"/>
      <c r="I1326" s="14"/>
      <c r="J1326" s="22"/>
    </row>
    <row r="1327" spans="1:10" s="2" customFormat="1" ht="11.25" customHeight="1" hidden="1" outlineLevel="2">
      <c r="A1327" s="12">
        <v>42278</v>
      </c>
      <c r="B1327" s="20">
        <f t="shared" si="184"/>
        <v>0.5725137577815967</v>
      </c>
      <c r="C1327" s="21">
        <f t="shared" si="184"/>
        <v>0.5460857114315207</v>
      </c>
      <c r="D1327" s="105">
        <f t="shared" si="184"/>
        <v>0.5082272037705816</v>
      </c>
      <c r="E1327" s="131">
        <f t="shared" si="184"/>
        <v>0.5506735576162984</v>
      </c>
      <c r="F1327" s="16">
        <v>42278</v>
      </c>
      <c r="G1327" s="153"/>
      <c r="H1327" s="14"/>
      <c r="I1327" s="14"/>
      <c r="J1327" s="22"/>
    </row>
    <row r="1328" spans="1:10" s="2" customFormat="1" ht="11.25" customHeight="1" hidden="1" outlineLevel="2">
      <c r="A1328" s="12">
        <v>42309</v>
      </c>
      <c r="B1328" s="20">
        <f aca="true" t="shared" si="185" ref="B1328:E1329">B907/B677</f>
        <v>0.5727743386519025</v>
      </c>
      <c r="C1328" s="21">
        <f t="shared" si="185"/>
        <v>0.5458882639091656</v>
      </c>
      <c r="D1328" s="105">
        <f t="shared" si="185"/>
        <v>0.5066037770051518</v>
      </c>
      <c r="E1328" s="131">
        <f t="shared" si="185"/>
        <v>0.5503624960262724</v>
      </c>
      <c r="F1328" s="16">
        <v>42309</v>
      </c>
      <c r="G1328" s="153"/>
      <c r="H1328" s="14"/>
      <c r="I1328" s="14"/>
      <c r="J1328" s="22"/>
    </row>
    <row r="1329" spans="1:10" s="2" customFormat="1" ht="11.25" customHeight="1" hidden="1" outlineLevel="1">
      <c r="A1329" s="32">
        <v>42339</v>
      </c>
      <c r="B1329" s="29">
        <f t="shared" si="185"/>
        <v>0.5714916479192866</v>
      </c>
      <c r="C1329" s="30">
        <f t="shared" si="185"/>
        <v>0.543208590739411</v>
      </c>
      <c r="D1329" s="160">
        <f t="shared" si="185"/>
        <v>0.5034711430739763</v>
      </c>
      <c r="E1329" s="132">
        <f t="shared" si="185"/>
        <v>0.5484128730039597</v>
      </c>
      <c r="F1329" s="16">
        <v>42339</v>
      </c>
      <c r="G1329" s="153"/>
      <c r="H1329" s="14"/>
      <c r="I1329" s="14"/>
      <c r="J1329" s="31"/>
    </row>
    <row r="1330" spans="1:10" s="2" customFormat="1" ht="11.25" customHeight="1" collapsed="1">
      <c r="A1330" s="263" t="s">
        <v>77</v>
      </c>
      <c r="B1330" s="261"/>
      <c r="C1330" s="261"/>
      <c r="D1330" s="262"/>
      <c r="E1330" s="3"/>
      <c r="F1330" s="38"/>
      <c r="G1330" s="264"/>
      <c r="H1330" s="265"/>
      <c r="I1330" s="265"/>
      <c r="J1330" s="266"/>
    </row>
    <row r="1331" spans="1:10" s="2" customFormat="1" ht="11.25" customHeight="1" hidden="1" outlineLevel="1">
      <c r="A1331" s="6"/>
      <c r="B1331" s="10" t="s">
        <v>1</v>
      </c>
      <c r="C1331" s="10" t="s">
        <v>2</v>
      </c>
      <c r="D1331" s="10" t="s">
        <v>3</v>
      </c>
      <c r="E1331" s="5" t="s">
        <v>4</v>
      </c>
      <c r="F1331" s="162"/>
      <c r="G1331" s="4"/>
      <c r="H1331" s="10"/>
      <c r="I1331" s="10"/>
      <c r="J1331" s="11"/>
    </row>
    <row r="1332" spans="1:10" s="2" customFormat="1" ht="11.25" customHeight="1" hidden="1" outlineLevel="1" collapsed="1">
      <c r="A1332" s="139">
        <v>39814</v>
      </c>
      <c r="B1332" s="143">
        <f aca="true" t="shared" si="186" ref="B1332:E1351">SUM(B62:B73)/B825</f>
        <v>135.1663880029546</v>
      </c>
      <c r="C1332" s="144">
        <f t="shared" si="186"/>
        <v>146.80728787090058</v>
      </c>
      <c r="D1332" s="145">
        <f t="shared" si="186"/>
        <v>121.73417795799567</v>
      </c>
      <c r="E1332" s="126">
        <f t="shared" si="186"/>
        <v>131.86644735781206</v>
      </c>
      <c r="F1332" s="84"/>
      <c r="G1332" s="128"/>
      <c r="H1332" s="129"/>
      <c r="I1332" s="129"/>
      <c r="J1332" s="130"/>
    </row>
    <row r="1333" spans="1:10" s="2" customFormat="1" ht="11.25" customHeight="1" hidden="1" outlineLevel="2">
      <c r="A1333" s="12">
        <v>39845</v>
      </c>
      <c r="B1333" s="106">
        <f t="shared" si="186"/>
        <v>130.55821253104224</v>
      </c>
      <c r="C1333" s="107">
        <f t="shared" si="186"/>
        <v>144.76741587301586</v>
      </c>
      <c r="D1333" s="108">
        <f t="shared" si="186"/>
        <v>118.93913390425415</v>
      </c>
      <c r="E1333" s="82">
        <f t="shared" si="186"/>
        <v>127.99778372316848</v>
      </c>
      <c r="F1333" s="16"/>
      <c r="G1333" s="20"/>
      <c r="H1333" s="21"/>
      <c r="I1333" s="21"/>
      <c r="J1333" s="22"/>
    </row>
    <row r="1334" spans="1:10" s="2" customFormat="1" ht="11.25" customHeight="1" hidden="1" outlineLevel="2">
      <c r="A1334" s="12">
        <v>39873</v>
      </c>
      <c r="B1334" s="106">
        <f t="shared" si="186"/>
        <v>126.78035918693946</v>
      </c>
      <c r="C1334" s="107">
        <f t="shared" si="186"/>
        <v>142.37751905478405</v>
      </c>
      <c r="D1334" s="108">
        <f t="shared" si="186"/>
        <v>116.44722927422148</v>
      </c>
      <c r="E1334" s="82">
        <f t="shared" si="186"/>
        <v>124.72141298578758</v>
      </c>
      <c r="F1334" s="16"/>
      <c r="G1334" s="20"/>
      <c r="H1334" s="21"/>
      <c r="I1334" s="21"/>
      <c r="J1334" s="22"/>
    </row>
    <row r="1335" spans="1:10" s="2" customFormat="1" ht="11.25" customHeight="1" hidden="1" outlineLevel="2">
      <c r="A1335" s="12">
        <v>39904</v>
      </c>
      <c r="B1335" s="106">
        <f t="shared" si="186"/>
        <v>127.51018550791991</v>
      </c>
      <c r="C1335" s="107">
        <f t="shared" si="186"/>
        <v>144.22818645830813</v>
      </c>
      <c r="D1335" s="108">
        <f t="shared" si="186"/>
        <v>117.00758771363262</v>
      </c>
      <c r="E1335" s="82">
        <f t="shared" si="186"/>
        <v>125.48070526989898</v>
      </c>
      <c r="F1335" s="16"/>
      <c r="G1335" s="20"/>
      <c r="H1335" s="21"/>
      <c r="I1335" s="21"/>
      <c r="J1335" s="22"/>
    </row>
    <row r="1336" spans="1:10" s="2" customFormat="1" ht="11.25" customHeight="1" hidden="1" outlineLevel="2">
      <c r="A1336" s="12">
        <v>39934</v>
      </c>
      <c r="B1336" s="106">
        <f t="shared" si="186"/>
        <v>116.56159952635596</v>
      </c>
      <c r="C1336" s="107">
        <f t="shared" si="186"/>
        <v>135.4253940983911</v>
      </c>
      <c r="D1336" s="108">
        <f t="shared" si="186"/>
        <v>111.23634388920743</v>
      </c>
      <c r="E1336" s="82">
        <f t="shared" si="186"/>
        <v>116.30277593113154</v>
      </c>
      <c r="F1336" s="16"/>
      <c r="G1336" s="20"/>
      <c r="H1336" s="21"/>
      <c r="I1336" s="21"/>
      <c r="J1336" s="22"/>
    </row>
    <row r="1337" spans="1:10" s="2" customFormat="1" ht="11.25" customHeight="1" hidden="1" outlineLevel="2">
      <c r="A1337" s="12">
        <v>39965</v>
      </c>
      <c r="B1337" s="106">
        <f t="shared" si="186"/>
        <v>118.53351249277547</v>
      </c>
      <c r="C1337" s="107">
        <f t="shared" si="186"/>
        <v>134.49742679680568</v>
      </c>
      <c r="D1337" s="108">
        <f t="shared" si="186"/>
        <v>112.44739958151078</v>
      </c>
      <c r="E1337" s="82">
        <f t="shared" si="186"/>
        <v>117.86301297465846</v>
      </c>
      <c r="F1337" s="16"/>
      <c r="G1337" s="20"/>
      <c r="H1337" s="21"/>
      <c r="I1337" s="21"/>
      <c r="J1337" s="22"/>
    </row>
    <row r="1338" spans="1:10" s="2" customFormat="1" ht="11.25" customHeight="1" hidden="1" outlineLevel="2">
      <c r="A1338" s="12">
        <v>39995</v>
      </c>
      <c r="B1338" s="106">
        <f t="shared" si="186"/>
        <v>121.74323333079187</v>
      </c>
      <c r="C1338" s="107">
        <f t="shared" si="186"/>
        <v>137.53464260362665</v>
      </c>
      <c r="D1338" s="108">
        <f t="shared" si="186"/>
        <v>113.799676435486</v>
      </c>
      <c r="E1338" s="82">
        <f t="shared" si="186"/>
        <v>120.50262849565547</v>
      </c>
      <c r="F1338" s="16"/>
      <c r="G1338" s="20"/>
      <c r="H1338" s="21"/>
      <c r="I1338" s="21"/>
      <c r="J1338" s="22"/>
    </row>
    <row r="1339" spans="1:10" s="2" customFormat="1" ht="11.25" customHeight="1" hidden="1" outlineLevel="2">
      <c r="A1339" s="12">
        <v>40026</v>
      </c>
      <c r="B1339" s="106">
        <f t="shared" si="186"/>
        <v>122.2213320355879</v>
      </c>
      <c r="C1339" s="107">
        <f t="shared" si="186"/>
        <v>137.60044745535902</v>
      </c>
      <c r="D1339" s="108">
        <f t="shared" si="186"/>
        <v>113.19508911632163</v>
      </c>
      <c r="E1339" s="82">
        <f t="shared" si="186"/>
        <v>120.62358784791054</v>
      </c>
      <c r="F1339" s="16"/>
      <c r="G1339" s="20"/>
      <c r="H1339" s="21"/>
      <c r="I1339" s="21"/>
      <c r="J1339" s="22"/>
    </row>
    <row r="1340" spans="1:10" s="2" customFormat="1" ht="11.25" customHeight="1" hidden="1" outlineLevel="2">
      <c r="A1340" s="12">
        <v>40057</v>
      </c>
      <c r="B1340" s="106">
        <f t="shared" si="186"/>
        <v>122.4179167723928</v>
      </c>
      <c r="C1340" s="107">
        <f t="shared" si="186"/>
        <v>135.8464016326204</v>
      </c>
      <c r="D1340" s="108">
        <f t="shared" si="186"/>
        <v>112.8241507439092</v>
      </c>
      <c r="E1340" s="82">
        <f t="shared" si="186"/>
        <v>120.51997777819392</v>
      </c>
      <c r="F1340" s="16"/>
      <c r="G1340" s="20"/>
      <c r="H1340" s="21"/>
      <c r="I1340" s="21"/>
      <c r="J1340" s="22"/>
    </row>
    <row r="1341" spans="1:10" s="2" customFormat="1" ht="11.25" customHeight="1" hidden="1" outlineLevel="2">
      <c r="A1341" s="12">
        <v>40087</v>
      </c>
      <c r="B1341" s="106">
        <f t="shared" si="186"/>
        <v>123.22437237840417</v>
      </c>
      <c r="C1341" s="107">
        <f t="shared" si="186"/>
        <v>136.46469600139014</v>
      </c>
      <c r="D1341" s="108">
        <f t="shared" si="186"/>
        <v>112.94092744756992</v>
      </c>
      <c r="E1341" s="82">
        <f t="shared" si="186"/>
        <v>121.12099976999157</v>
      </c>
      <c r="F1341" s="16"/>
      <c r="G1341" s="20"/>
      <c r="H1341" s="21"/>
      <c r="I1341" s="21"/>
      <c r="J1341" s="22"/>
    </row>
    <row r="1342" spans="1:10" s="2" customFormat="1" ht="11.25" customHeight="1" hidden="1" outlineLevel="2">
      <c r="A1342" s="12">
        <v>40118</v>
      </c>
      <c r="B1342" s="106">
        <f t="shared" si="186"/>
        <v>123.28884114242862</v>
      </c>
      <c r="C1342" s="107">
        <f t="shared" si="186"/>
        <v>137.80493320017337</v>
      </c>
      <c r="D1342" s="108">
        <f t="shared" si="186"/>
        <v>112.72638992321085</v>
      </c>
      <c r="E1342" s="82">
        <f t="shared" si="186"/>
        <v>121.2148986561083</v>
      </c>
      <c r="F1342" s="16"/>
      <c r="G1342" s="20"/>
      <c r="H1342" s="21"/>
      <c r="I1342" s="21"/>
      <c r="J1342" s="22"/>
    </row>
    <row r="1343" spans="1:10" s="2" customFormat="1" ht="11.25" customHeight="1" hidden="1" outlineLevel="2">
      <c r="A1343" s="32">
        <v>40148</v>
      </c>
      <c r="B1343" s="113">
        <f t="shared" si="186"/>
        <v>125.67362333727588</v>
      </c>
      <c r="C1343" s="114">
        <f t="shared" si="186"/>
        <v>142.0278068080024</v>
      </c>
      <c r="D1343" s="115">
        <f t="shared" si="186"/>
        <v>114.69586940561422</v>
      </c>
      <c r="E1343" s="99">
        <f t="shared" si="186"/>
        <v>123.63043524268498</v>
      </c>
      <c r="F1343" s="24"/>
      <c r="G1343" s="29"/>
      <c r="H1343" s="30"/>
      <c r="I1343" s="30"/>
      <c r="J1343" s="31"/>
    </row>
    <row r="1344" spans="1:10" s="2" customFormat="1" ht="12" hidden="1" outlineLevel="1" collapsed="1">
      <c r="A1344" s="12">
        <v>40179</v>
      </c>
      <c r="B1344" s="34">
        <f t="shared" si="186"/>
        <v>117.12739295461573</v>
      </c>
      <c r="C1344" s="43">
        <f t="shared" si="186"/>
        <v>138.76327389117512</v>
      </c>
      <c r="D1344" s="83">
        <f t="shared" si="186"/>
        <v>109.55137454453465</v>
      </c>
      <c r="E1344" s="15">
        <f t="shared" si="186"/>
        <v>116.56942997536406</v>
      </c>
      <c r="F1344" s="16"/>
      <c r="G1344" s="153"/>
      <c r="H1344" s="14"/>
      <c r="I1344" s="14"/>
      <c r="J1344" s="22"/>
    </row>
    <row r="1345" spans="1:10" s="2" customFormat="1" ht="11.25" customHeight="1" hidden="1" outlineLevel="2">
      <c r="A1345" s="12">
        <v>40210</v>
      </c>
      <c r="B1345" s="106">
        <f t="shared" si="186"/>
        <v>121.23239629542407</v>
      </c>
      <c r="C1345" s="107">
        <f t="shared" si="186"/>
        <v>142.66735418609656</v>
      </c>
      <c r="D1345" s="107">
        <f t="shared" si="186"/>
        <v>112.21341671349596</v>
      </c>
      <c r="E1345" s="55">
        <f t="shared" si="186"/>
        <v>120.22863490728474</v>
      </c>
      <c r="F1345" s="16"/>
      <c r="G1345" s="21"/>
      <c r="H1345" s="21"/>
      <c r="I1345" s="21"/>
      <c r="J1345" s="22"/>
    </row>
    <row r="1346" spans="1:10" s="2" customFormat="1" ht="11.25" customHeight="1" hidden="1" outlineLevel="2">
      <c r="A1346" s="12">
        <v>40238</v>
      </c>
      <c r="B1346" s="106">
        <f t="shared" si="186"/>
        <v>123.50542974738583</v>
      </c>
      <c r="C1346" s="107">
        <f t="shared" si="186"/>
        <v>145.40354735971565</v>
      </c>
      <c r="D1346" s="107">
        <f t="shared" si="186"/>
        <v>113.30095304795525</v>
      </c>
      <c r="E1346" s="55">
        <f t="shared" si="186"/>
        <v>122.18412443130778</v>
      </c>
      <c r="F1346" s="16"/>
      <c r="G1346" s="21"/>
      <c r="H1346" s="21"/>
      <c r="I1346" s="21"/>
      <c r="J1346" s="22"/>
    </row>
    <row r="1347" spans="1:10" s="2" customFormat="1" ht="11.25" customHeight="1" hidden="1" outlineLevel="2">
      <c r="A1347" s="12">
        <v>40269</v>
      </c>
      <c r="B1347" s="106">
        <f t="shared" si="186"/>
        <v>125.96195756697297</v>
      </c>
      <c r="C1347" s="107">
        <f t="shared" si="186"/>
        <v>148.74581651312837</v>
      </c>
      <c r="D1347" s="107">
        <f t="shared" si="186"/>
        <v>114.78269483265348</v>
      </c>
      <c r="E1347" s="55">
        <f t="shared" si="186"/>
        <v>124.42710449932626</v>
      </c>
      <c r="F1347" s="16"/>
      <c r="G1347" s="21"/>
      <c r="H1347" s="21"/>
      <c r="I1347" s="21"/>
      <c r="J1347" s="22"/>
    </row>
    <row r="1348" spans="1:10" s="2" customFormat="1" ht="11.25" customHeight="1" hidden="1" outlineLevel="2">
      <c r="A1348" s="12">
        <v>40299</v>
      </c>
      <c r="B1348" s="106">
        <f t="shared" si="186"/>
        <v>127.22679069767442</v>
      </c>
      <c r="C1348" s="107">
        <f t="shared" si="186"/>
        <v>151.29189593098295</v>
      </c>
      <c r="D1348" s="107">
        <f t="shared" si="186"/>
        <v>115.28752609506918</v>
      </c>
      <c r="E1348" s="55">
        <f t="shared" si="186"/>
        <v>125.571003685852</v>
      </c>
      <c r="F1348" s="16"/>
      <c r="G1348" s="21"/>
      <c r="H1348" s="21"/>
      <c r="I1348" s="21"/>
      <c r="J1348" s="22"/>
    </row>
    <row r="1349" spans="1:10" s="2" customFormat="1" ht="11.25" customHeight="1" hidden="1" outlineLevel="2">
      <c r="A1349" s="12">
        <v>40330</v>
      </c>
      <c r="B1349" s="106">
        <f t="shared" si="186"/>
        <v>128.52485805609493</v>
      </c>
      <c r="C1349" s="107">
        <f t="shared" si="186"/>
        <v>153.64545317951885</v>
      </c>
      <c r="D1349" s="107">
        <f t="shared" si="186"/>
        <v>116.17509290625371</v>
      </c>
      <c r="E1349" s="55">
        <f t="shared" si="186"/>
        <v>126.84026866547191</v>
      </c>
      <c r="F1349" s="16"/>
      <c r="G1349" s="21"/>
      <c r="H1349" s="21"/>
      <c r="I1349" s="21"/>
      <c r="J1349" s="22"/>
    </row>
    <row r="1350" spans="1:10" s="2" customFormat="1" ht="11.25" customHeight="1" hidden="1" outlineLevel="2">
      <c r="A1350" s="12">
        <v>40360</v>
      </c>
      <c r="B1350" s="106">
        <f t="shared" si="186"/>
        <v>129.08356983370854</v>
      </c>
      <c r="C1350" s="107">
        <f t="shared" si="186"/>
        <v>155.1990572878898</v>
      </c>
      <c r="D1350" s="107">
        <f t="shared" si="186"/>
        <v>116.36839297661886</v>
      </c>
      <c r="E1350" s="55">
        <f t="shared" si="186"/>
        <v>127.37341631133182</v>
      </c>
      <c r="F1350" s="16"/>
      <c r="G1350" s="21"/>
      <c r="H1350" s="21"/>
      <c r="I1350" s="21"/>
      <c r="J1350" s="22"/>
    </row>
    <row r="1351" spans="1:10" s="2" customFormat="1" ht="11.25" customHeight="1" hidden="1" outlineLevel="2">
      <c r="A1351" s="12">
        <v>40391</v>
      </c>
      <c r="B1351" s="106">
        <f t="shared" si="186"/>
        <v>128.5653484676504</v>
      </c>
      <c r="C1351" s="107">
        <f t="shared" si="186"/>
        <v>154.7344272405622</v>
      </c>
      <c r="D1351" s="107">
        <f t="shared" si="186"/>
        <v>115.84355909101066</v>
      </c>
      <c r="E1351" s="55">
        <f t="shared" si="186"/>
        <v>126.86491412480592</v>
      </c>
      <c r="F1351" s="16"/>
      <c r="G1351" s="21"/>
      <c r="H1351" s="21"/>
      <c r="I1351" s="21"/>
      <c r="J1351" s="22"/>
    </row>
    <row r="1352" spans="1:10" s="2" customFormat="1" ht="11.25" customHeight="1" hidden="1" outlineLevel="2">
      <c r="A1352" s="12">
        <v>40422</v>
      </c>
      <c r="B1352" s="106">
        <f aca="true" t="shared" si="187" ref="B1352:E1371">SUM(B82:B93)/B845</f>
        <v>128.54390585598208</v>
      </c>
      <c r="C1352" s="107">
        <f t="shared" si="187"/>
        <v>153.95871676080472</v>
      </c>
      <c r="D1352" s="107">
        <f t="shared" si="187"/>
        <v>115.91284891546591</v>
      </c>
      <c r="E1352" s="55">
        <f t="shared" si="187"/>
        <v>126.83096929927095</v>
      </c>
      <c r="F1352" s="16"/>
      <c r="G1352" s="21"/>
      <c r="H1352" s="21"/>
      <c r="I1352" s="21"/>
      <c r="J1352" s="22"/>
    </row>
    <row r="1353" spans="1:10" s="2" customFormat="1" ht="11.25" customHeight="1" hidden="1" outlineLevel="2">
      <c r="A1353" s="12">
        <v>40452</v>
      </c>
      <c r="B1353" s="106">
        <f t="shared" si="187"/>
        <v>128.34299228864708</v>
      </c>
      <c r="C1353" s="107">
        <f t="shared" si="187"/>
        <v>152.82719625733893</v>
      </c>
      <c r="D1353" s="107">
        <f t="shared" si="187"/>
        <v>115.6140725225815</v>
      </c>
      <c r="E1353" s="55">
        <f t="shared" si="187"/>
        <v>126.54865642066599</v>
      </c>
      <c r="F1353" s="16"/>
      <c r="G1353" s="21"/>
      <c r="H1353" s="21"/>
      <c r="I1353" s="21"/>
      <c r="J1353" s="22"/>
    </row>
    <row r="1354" spans="1:10" s="2" customFormat="1" ht="11.25" customHeight="1" hidden="1" outlineLevel="2">
      <c r="A1354" s="12">
        <v>40483</v>
      </c>
      <c r="B1354" s="106">
        <f t="shared" si="187"/>
        <v>127.83935346190326</v>
      </c>
      <c r="C1354" s="107">
        <f t="shared" si="187"/>
        <v>152.79078554451826</v>
      </c>
      <c r="D1354" s="107">
        <f t="shared" si="187"/>
        <v>115.454894267538</v>
      </c>
      <c r="E1354" s="55">
        <f t="shared" si="187"/>
        <v>126.21437167313147</v>
      </c>
      <c r="F1354" s="16"/>
      <c r="G1354" s="21"/>
      <c r="H1354" s="21"/>
      <c r="I1354" s="21"/>
      <c r="J1354" s="22"/>
    </row>
    <row r="1355" spans="1:10" s="2" customFormat="1" ht="11.25" customHeight="1" hidden="1" outlineLevel="2">
      <c r="A1355" s="32">
        <v>40513</v>
      </c>
      <c r="B1355" s="113">
        <f t="shared" si="187"/>
        <v>128.45008247224743</v>
      </c>
      <c r="C1355" s="114">
        <f t="shared" si="187"/>
        <v>153.69067260793642</v>
      </c>
      <c r="D1355" s="114">
        <f t="shared" si="187"/>
        <v>116.0407088577023</v>
      </c>
      <c r="E1355" s="63">
        <f t="shared" si="187"/>
        <v>126.86327002630084</v>
      </c>
      <c r="F1355" s="24"/>
      <c r="G1355" s="30"/>
      <c r="H1355" s="30"/>
      <c r="I1355" s="30"/>
      <c r="J1355" s="31"/>
    </row>
    <row r="1356" spans="1:10" s="2" customFormat="1" ht="12" hidden="1" outlineLevel="1" collapsed="1">
      <c r="A1356" s="12">
        <v>40544</v>
      </c>
      <c r="B1356" s="34">
        <f t="shared" si="187"/>
        <v>128.2560121291556</v>
      </c>
      <c r="C1356" s="43">
        <f t="shared" si="187"/>
        <v>154.03397273280223</v>
      </c>
      <c r="D1356" s="83">
        <f t="shared" si="187"/>
        <v>115.82899477147674</v>
      </c>
      <c r="E1356" s="15">
        <f t="shared" si="187"/>
        <v>126.72774734702324</v>
      </c>
      <c r="F1356" s="16"/>
      <c r="G1356" s="153"/>
      <c r="H1356" s="14"/>
      <c r="I1356" s="14"/>
      <c r="J1356" s="22"/>
    </row>
    <row r="1357" spans="1:10" s="2" customFormat="1" ht="11.25" customHeight="1" hidden="1" outlineLevel="2">
      <c r="A1357" s="12">
        <v>40575</v>
      </c>
      <c r="B1357" s="106">
        <f t="shared" si="187"/>
        <v>128.4735476934017</v>
      </c>
      <c r="C1357" s="107">
        <f t="shared" si="187"/>
        <v>155.1926142595978</v>
      </c>
      <c r="D1357" s="108">
        <f t="shared" si="187"/>
        <v>115.86847715972719</v>
      </c>
      <c r="E1357" s="55">
        <f t="shared" si="187"/>
        <v>126.98635457108253</v>
      </c>
      <c r="F1357" s="16"/>
      <c r="G1357" s="20"/>
      <c r="H1357" s="21"/>
      <c r="I1357" s="21"/>
      <c r="J1357" s="22"/>
    </row>
    <row r="1358" spans="1:10" s="2" customFormat="1" ht="11.25" customHeight="1" hidden="1" outlineLevel="2">
      <c r="A1358" s="12">
        <v>40603</v>
      </c>
      <c r="B1358" s="106">
        <f t="shared" si="187"/>
        <v>128.9136587136027</v>
      </c>
      <c r="C1358" s="107">
        <f t="shared" si="187"/>
        <v>155.6427510847785</v>
      </c>
      <c r="D1358" s="108">
        <f t="shared" si="187"/>
        <v>116.32391867348312</v>
      </c>
      <c r="E1358" s="55">
        <f t="shared" si="187"/>
        <v>127.44872489877294</v>
      </c>
      <c r="F1358" s="16"/>
      <c r="G1358" s="20"/>
      <c r="H1358" s="21"/>
      <c r="I1358" s="21"/>
      <c r="J1358" s="22"/>
    </row>
    <row r="1359" spans="1:10" s="2" customFormat="1" ht="11.25" customHeight="1" hidden="1" outlineLevel="2">
      <c r="A1359" s="12">
        <v>40634</v>
      </c>
      <c r="B1359" s="34">
        <f t="shared" si="187"/>
        <v>128.76396339073898</v>
      </c>
      <c r="C1359" s="43">
        <f t="shared" si="187"/>
        <v>156.15044676575795</v>
      </c>
      <c r="D1359" s="83">
        <f t="shared" si="187"/>
        <v>115.79889125088575</v>
      </c>
      <c r="E1359" s="15">
        <f t="shared" si="187"/>
        <v>127.249128664547</v>
      </c>
      <c r="F1359" s="16"/>
      <c r="G1359" s="20"/>
      <c r="H1359" s="21"/>
      <c r="I1359" s="21"/>
      <c r="J1359" s="22"/>
    </row>
    <row r="1360" spans="1:10" s="2" customFormat="1" ht="11.25" customHeight="1" hidden="1" outlineLevel="2">
      <c r="A1360" s="12">
        <v>40664</v>
      </c>
      <c r="B1360" s="34">
        <f t="shared" si="187"/>
        <v>128.23208903509138</v>
      </c>
      <c r="C1360" s="43">
        <f t="shared" si="187"/>
        <v>155.5357358793009</v>
      </c>
      <c r="D1360" s="83">
        <f t="shared" si="187"/>
        <v>115.08643778311344</v>
      </c>
      <c r="E1360" s="15">
        <f t="shared" si="187"/>
        <v>126.66180001387829</v>
      </c>
      <c r="F1360" s="16"/>
      <c r="G1360" s="20"/>
      <c r="H1360" s="21"/>
      <c r="I1360" s="21"/>
      <c r="J1360" s="22"/>
    </row>
    <row r="1361" spans="1:10" s="2" customFormat="1" ht="11.25" customHeight="1" hidden="1" outlineLevel="2">
      <c r="A1361" s="12">
        <v>40695</v>
      </c>
      <c r="B1361" s="34">
        <f t="shared" si="187"/>
        <v>130.15264026402642</v>
      </c>
      <c r="C1361" s="43">
        <f t="shared" si="187"/>
        <v>158.92663639538947</v>
      </c>
      <c r="D1361" s="83">
        <f t="shared" si="187"/>
        <v>116.82354174374152</v>
      </c>
      <c r="E1361" s="15">
        <f t="shared" si="187"/>
        <v>128.66638693783614</v>
      </c>
      <c r="F1361" s="16"/>
      <c r="G1361" s="20"/>
      <c r="H1361" s="21"/>
      <c r="I1361" s="21"/>
      <c r="J1361" s="22"/>
    </row>
    <row r="1362" spans="1:10" s="2" customFormat="1" ht="12" hidden="1" outlineLevel="2">
      <c r="A1362" s="12">
        <v>40725</v>
      </c>
      <c r="B1362" s="34">
        <f t="shared" si="187"/>
        <v>130.0789375582479</v>
      </c>
      <c r="C1362" s="43">
        <f t="shared" si="187"/>
        <v>159.69214720854544</v>
      </c>
      <c r="D1362" s="83">
        <f t="shared" si="187"/>
        <v>116.57752551124953</v>
      </c>
      <c r="E1362" s="15">
        <f t="shared" si="187"/>
        <v>128.61998627869767</v>
      </c>
      <c r="F1362" s="16"/>
      <c r="G1362" s="153"/>
      <c r="H1362" s="14"/>
      <c r="I1362" s="14"/>
      <c r="J1362" s="22"/>
    </row>
    <row r="1363" spans="1:10" s="2" customFormat="1" ht="12" hidden="1" outlineLevel="2">
      <c r="A1363" s="12">
        <v>40756</v>
      </c>
      <c r="B1363" s="34">
        <f t="shared" si="187"/>
        <v>129.6359214111101</v>
      </c>
      <c r="C1363" s="43">
        <f t="shared" si="187"/>
        <v>159.59321378777213</v>
      </c>
      <c r="D1363" s="83">
        <f t="shared" si="187"/>
        <v>116.18251319355299</v>
      </c>
      <c r="E1363" s="15">
        <f t="shared" si="187"/>
        <v>128.22869178574717</v>
      </c>
      <c r="F1363" s="16"/>
      <c r="G1363" s="153"/>
      <c r="H1363" s="14"/>
      <c r="I1363" s="14"/>
      <c r="J1363" s="22"/>
    </row>
    <row r="1364" spans="1:10" s="2" customFormat="1" ht="12" hidden="1" outlineLevel="2">
      <c r="A1364" s="12">
        <v>40787</v>
      </c>
      <c r="B1364" s="34">
        <f t="shared" si="187"/>
        <v>129.37044828337585</v>
      </c>
      <c r="C1364" s="43">
        <f t="shared" si="187"/>
        <v>159.27046127918672</v>
      </c>
      <c r="D1364" s="83">
        <f t="shared" si="187"/>
        <v>115.97396865902456</v>
      </c>
      <c r="E1364" s="15">
        <f t="shared" si="187"/>
        <v>127.99430623470377</v>
      </c>
      <c r="F1364" s="16"/>
      <c r="G1364" s="153"/>
      <c r="H1364" s="14"/>
      <c r="I1364" s="14"/>
      <c r="J1364" s="22"/>
    </row>
    <row r="1365" spans="1:10" s="2" customFormat="1" ht="12" hidden="1" outlineLevel="2">
      <c r="A1365" s="12">
        <v>40817</v>
      </c>
      <c r="B1365" s="34">
        <f t="shared" si="187"/>
        <v>129.36921999866843</v>
      </c>
      <c r="C1365" s="43">
        <f t="shared" si="187"/>
        <v>159.29977565900168</v>
      </c>
      <c r="D1365" s="83">
        <f t="shared" si="187"/>
        <v>115.76338385455011</v>
      </c>
      <c r="E1365" s="15">
        <f t="shared" si="187"/>
        <v>127.95648819513765</v>
      </c>
      <c r="F1365" s="16"/>
      <c r="G1365" s="153"/>
      <c r="H1365" s="14"/>
      <c r="I1365" s="14"/>
      <c r="J1365" s="22"/>
    </row>
    <row r="1366" spans="1:10" s="2" customFormat="1" ht="12" hidden="1" outlineLevel="2">
      <c r="A1366" s="12">
        <v>40848</v>
      </c>
      <c r="B1366" s="34">
        <f t="shared" si="187"/>
        <v>129.773472351592</v>
      </c>
      <c r="C1366" s="43">
        <f t="shared" si="187"/>
        <v>160.22558305192064</v>
      </c>
      <c r="D1366" s="83">
        <f t="shared" si="187"/>
        <v>116.09614001057314</v>
      </c>
      <c r="E1366" s="15">
        <f t="shared" si="187"/>
        <v>128.40347736038055</v>
      </c>
      <c r="F1366" s="16"/>
      <c r="G1366" s="153"/>
      <c r="H1366" s="14"/>
      <c r="I1366" s="14"/>
      <c r="J1366" s="22"/>
    </row>
    <row r="1367" spans="1:10" s="2" customFormat="1" ht="12" hidden="1" outlineLevel="2">
      <c r="A1367" s="32">
        <v>40878</v>
      </c>
      <c r="B1367" s="33">
        <f t="shared" si="187"/>
        <v>130.47334342063033</v>
      </c>
      <c r="C1367" s="45">
        <f t="shared" si="187"/>
        <v>161.16713732873131</v>
      </c>
      <c r="D1367" s="100">
        <f t="shared" si="187"/>
        <v>116.51819387008054</v>
      </c>
      <c r="E1367" s="28">
        <f t="shared" si="187"/>
        <v>129.0546097515178</v>
      </c>
      <c r="F1367" s="24"/>
      <c r="G1367" s="161"/>
      <c r="H1367" s="26"/>
      <c r="I1367" s="26"/>
      <c r="J1367" s="31"/>
    </row>
    <row r="1368" spans="1:10" s="2" customFormat="1" ht="12" hidden="1" outlineLevel="1" collapsed="1">
      <c r="A1368" s="12">
        <v>40909</v>
      </c>
      <c r="B1368" s="34">
        <f t="shared" si="187"/>
        <v>131.18591324589568</v>
      </c>
      <c r="C1368" s="43">
        <f t="shared" si="187"/>
        <v>162.06122290520867</v>
      </c>
      <c r="D1368" s="83">
        <f t="shared" si="187"/>
        <v>117.2795166605063</v>
      </c>
      <c r="E1368" s="15">
        <f t="shared" si="187"/>
        <v>129.81077024380158</v>
      </c>
      <c r="F1368" s="16"/>
      <c r="G1368" s="153"/>
      <c r="H1368" s="14"/>
      <c r="I1368" s="14"/>
      <c r="J1368" s="22"/>
    </row>
    <row r="1369" spans="1:10" s="2" customFormat="1" ht="12" hidden="1" outlineLevel="2">
      <c r="A1369" s="12">
        <v>40940</v>
      </c>
      <c r="B1369" s="34">
        <f t="shared" si="187"/>
        <v>131.52433654014618</v>
      </c>
      <c r="C1369" s="43">
        <f t="shared" si="187"/>
        <v>162.89742504680567</v>
      </c>
      <c r="D1369" s="83">
        <f t="shared" si="187"/>
        <v>117.86644498233575</v>
      </c>
      <c r="E1369" s="15">
        <f t="shared" si="187"/>
        <v>130.28744973439314</v>
      </c>
      <c r="F1369" s="16"/>
      <c r="G1369" s="153"/>
      <c r="H1369" s="14"/>
      <c r="I1369" s="14"/>
      <c r="J1369" s="22"/>
    </row>
    <row r="1370" spans="1:10" s="2" customFormat="1" ht="12" hidden="1" outlineLevel="2">
      <c r="A1370" s="12">
        <v>40969</v>
      </c>
      <c r="B1370" s="34">
        <f t="shared" si="187"/>
        <v>131.38812651325202</v>
      </c>
      <c r="C1370" s="43">
        <f t="shared" si="187"/>
        <v>163.79997457734842</v>
      </c>
      <c r="D1370" s="83">
        <f t="shared" si="187"/>
        <v>117.79083158227132</v>
      </c>
      <c r="E1370" s="15">
        <f t="shared" si="187"/>
        <v>130.27947106906643</v>
      </c>
      <c r="F1370" s="16"/>
      <c r="G1370" s="153"/>
      <c r="H1370" s="14"/>
      <c r="I1370" s="14"/>
      <c r="J1370" s="22"/>
    </row>
    <row r="1371" spans="1:10" s="2" customFormat="1" ht="12" hidden="1" outlineLevel="2">
      <c r="A1371" s="12">
        <v>41000</v>
      </c>
      <c r="B1371" s="34">
        <f t="shared" si="187"/>
        <v>131.12129853849208</v>
      </c>
      <c r="C1371" s="43">
        <f t="shared" si="187"/>
        <v>164.3591505781768</v>
      </c>
      <c r="D1371" s="83">
        <f t="shared" si="187"/>
        <v>117.43053207166679</v>
      </c>
      <c r="E1371" s="15">
        <f t="shared" si="187"/>
        <v>130.07002304680935</v>
      </c>
      <c r="F1371" s="16"/>
      <c r="G1371" s="153"/>
      <c r="H1371" s="14"/>
      <c r="I1371" s="14"/>
      <c r="J1371" s="22"/>
    </row>
    <row r="1372" spans="1:10" s="2" customFormat="1" ht="12" hidden="1" outlineLevel="2">
      <c r="A1372" s="12">
        <v>41030</v>
      </c>
      <c r="B1372" s="34">
        <f aca="true" t="shared" si="188" ref="B1372:E1391">SUM(B102:B113)/B865</f>
        <v>131.78602843090235</v>
      </c>
      <c r="C1372" s="43">
        <f t="shared" si="188"/>
        <v>165.98820796182343</v>
      </c>
      <c r="D1372" s="83">
        <f t="shared" si="188"/>
        <v>118.20360872664166</v>
      </c>
      <c r="E1372" s="15">
        <f t="shared" si="188"/>
        <v>130.86808398365355</v>
      </c>
      <c r="F1372" s="16"/>
      <c r="G1372" s="153"/>
      <c r="H1372" s="14"/>
      <c r="I1372" s="14"/>
      <c r="J1372" s="22"/>
    </row>
    <row r="1373" spans="1:10" s="2" customFormat="1" ht="12" hidden="1" outlineLevel="2">
      <c r="A1373" s="12">
        <v>41061</v>
      </c>
      <c r="B1373" s="34">
        <f t="shared" si="188"/>
        <v>130.77123119192012</v>
      </c>
      <c r="C1373" s="43">
        <f t="shared" si="188"/>
        <v>165.65935740063185</v>
      </c>
      <c r="D1373" s="83">
        <f t="shared" si="188"/>
        <v>117.1168576394911</v>
      </c>
      <c r="E1373" s="15">
        <f t="shared" si="188"/>
        <v>129.89784727413522</v>
      </c>
      <c r="F1373" s="16"/>
      <c r="G1373" s="153"/>
      <c r="H1373" s="14"/>
      <c r="I1373" s="14"/>
      <c r="J1373" s="22"/>
    </row>
    <row r="1374" spans="1:10" s="2" customFormat="1" ht="12" hidden="1" outlineLevel="2">
      <c r="A1374" s="12">
        <v>41091</v>
      </c>
      <c r="B1374" s="34">
        <f t="shared" si="188"/>
        <v>131.3704827146359</v>
      </c>
      <c r="C1374" s="43">
        <f t="shared" si="188"/>
        <v>166.99409934423383</v>
      </c>
      <c r="D1374" s="83">
        <f t="shared" si="188"/>
        <v>117.56260567835439</v>
      </c>
      <c r="E1374" s="15">
        <f t="shared" si="188"/>
        <v>130.5264616491114</v>
      </c>
      <c r="F1374" s="16"/>
      <c r="G1374" s="153"/>
      <c r="H1374" s="14"/>
      <c r="I1374" s="14"/>
      <c r="J1374" s="22"/>
    </row>
    <row r="1375" spans="1:10" s="2" customFormat="1" ht="12" hidden="1" outlineLevel="2">
      <c r="A1375" s="12">
        <v>41122</v>
      </c>
      <c r="B1375" s="34">
        <f t="shared" si="188"/>
        <v>131.9632120072476</v>
      </c>
      <c r="C1375" s="43">
        <f t="shared" si="188"/>
        <v>168.43126181648537</v>
      </c>
      <c r="D1375" s="83">
        <f t="shared" si="188"/>
        <v>118.12090701187608</v>
      </c>
      <c r="E1375" s="15">
        <f t="shared" si="188"/>
        <v>131.1959669620671</v>
      </c>
      <c r="F1375" s="16"/>
      <c r="G1375" s="153"/>
      <c r="H1375" s="14"/>
      <c r="I1375" s="14"/>
      <c r="J1375" s="22"/>
    </row>
    <row r="1376" spans="1:10" s="2" customFormat="1" ht="12" hidden="1" outlineLevel="2">
      <c r="A1376" s="12">
        <v>41153</v>
      </c>
      <c r="B1376" s="34">
        <f t="shared" si="188"/>
        <v>131.4321244071176</v>
      </c>
      <c r="C1376" s="43">
        <f t="shared" si="188"/>
        <v>167.4279000862163</v>
      </c>
      <c r="D1376" s="83">
        <f t="shared" si="188"/>
        <v>117.52733529507312</v>
      </c>
      <c r="E1376" s="15">
        <f t="shared" si="188"/>
        <v>130.61457879452217</v>
      </c>
      <c r="F1376" s="16"/>
      <c r="G1376" s="153"/>
      <c r="H1376" s="14"/>
      <c r="I1376" s="14"/>
      <c r="J1376" s="22"/>
    </row>
    <row r="1377" spans="1:10" s="2" customFormat="1" ht="12" hidden="1" outlineLevel="2">
      <c r="A1377" s="12">
        <v>41183</v>
      </c>
      <c r="B1377" s="34">
        <f t="shared" si="188"/>
        <v>130.10189714764255</v>
      </c>
      <c r="C1377" s="43">
        <f t="shared" si="188"/>
        <v>165.3018603983835</v>
      </c>
      <c r="D1377" s="83">
        <f t="shared" si="188"/>
        <v>116.47287173071015</v>
      </c>
      <c r="E1377" s="15">
        <f t="shared" si="188"/>
        <v>129.3179030504103</v>
      </c>
      <c r="F1377" s="16"/>
      <c r="G1377" s="153"/>
      <c r="H1377" s="14"/>
      <c r="I1377" s="14"/>
      <c r="J1377" s="22"/>
    </row>
    <row r="1378" spans="1:10" s="2" customFormat="1" ht="12" hidden="1" outlineLevel="2">
      <c r="A1378" s="12">
        <v>41214</v>
      </c>
      <c r="B1378" s="34">
        <f t="shared" si="188"/>
        <v>131.15267301759476</v>
      </c>
      <c r="C1378" s="43">
        <f t="shared" si="188"/>
        <v>166.53329696912203</v>
      </c>
      <c r="D1378" s="83">
        <f t="shared" si="188"/>
        <v>117.36250750677941</v>
      </c>
      <c r="E1378" s="15">
        <f t="shared" si="188"/>
        <v>130.35195134381505</v>
      </c>
      <c r="F1378" s="16"/>
      <c r="G1378" s="153"/>
      <c r="H1378" s="14"/>
      <c r="I1378" s="14"/>
      <c r="J1378" s="22"/>
    </row>
    <row r="1379" spans="1:10" s="2" customFormat="1" ht="12" hidden="1" outlineLevel="2">
      <c r="A1379" s="32">
        <v>41244</v>
      </c>
      <c r="B1379" s="33">
        <f t="shared" si="188"/>
        <v>132.11040573753087</v>
      </c>
      <c r="C1379" s="45">
        <f t="shared" si="188"/>
        <v>167.929650491386</v>
      </c>
      <c r="D1379" s="100">
        <f t="shared" si="188"/>
        <v>118.4614835258847</v>
      </c>
      <c r="E1379" s="28">
        <f t="shared" si="188"/>
        <v>131.40696553534428</v>
      </c>
      <c r="F1379" s="24"/>
      <c r="G1379" s="161"/>
      <c r="H1379" s="26"/>
      <c r="I1379" s="26"/>
      <c r="J1379" s="31"/>
    </row>
    <row r="1380" spans="1:10" s="2" customFormat="1" ht="12" hidden="1" outlineLevel="1" collapsed="1">
      <c r="A1380" s="12">
        <v>41275</v>
      </c>
      <c r="B1380" s="34">
        <f t="shared" si="188"/>
        <v>137.08172374301213</v>
      </c>
      <c r="C1380" s="43">
        <f t="shared" si="188"/>
        <v>172.39123043554721</v>
      </c>
      <c r="D1380" s="83">
        <f t="shared" si="188"/>
        <v>123.34312484455218</v>
      </c>
      <c r="E1380" s="15">
        <f t="shared" si="188"/>
        <v>136.3147786085236</v>
      </c>
      <c r="F1380" s="16"/>
      <c r="G1380" s="153"/>
      <c r="H1380" s="14"/>
      <c r="I1380" s="14"/>
      <c r="J1380" s="22"/>
    </row>
    <row r="1381" spans="1:10" s="2" customFormat="1" ht="12" hidden="1" outlineLevel="2">
      <c r="A1381" s="12">
        <v>41306</v>
      </c>
      <c r="B1381" s="34">
        <f t="shared" si="188"/>
        <v>132.6389694578862</v>
      </c>
      <c r="C1381" s="43">
        <f t="shared" si="188"/>
        <v>168.77393315654825</v>
      </c>
      <c r="D1381" s="83">
        <f t="shared" si="188"/>
        <v>119.223405674642</v>
      </c>
      <c r="E1381" s="15">
        <f t="shared" si="188"/>
        <v>132.054544687896</v>
      </c>
      <c r="F1381" s="16"/>
      <c r="G1381" s="153"/>
      <c r="H1381" s="14"/>
      <c r="I1381" s="14"/>
      <c r="J1381" s="22"/>
    </row>
    <row r="1382" spans="1:10" s="2" customFormat="1" ht="12" hidden="1" outlineLevel="2">
      <c r="A1382" s="12">
        <v>41334</v>
      </c>
      <c r="B1382" s="34">
        <f t="shared" si="188"/>
        <v>129.83416878954722</v>
      </c>
      <c r="C1382" s="43">
        <f t="shared" si="188"/>
        <v>166.40076318116246</v>
      </c>
      <c r="D1382" s="83">
        <f t="shared" si="188"/>
        <v>116.72308124720318</v>
      </c>
      <c r="E1382" s="15">
        <f t="shared" si="188"/>
        <v>129.38936875385804</v>
      </c>
      <c r="F1382" s="16"/>
      <c r="G1382" s="153"/>
      <c r="H1382" s="14"/>
      <c r="I1382" s="14"/>
      <c r="J1382" s="22"/>
    </row>
    <row r="1383" spans="1:10" s="2" customFormat="1" ht="12" hidden="1" outlineLevel="2">
      <c r="A1383" s="12">
        <v>41365</v>
      </c>
      <c r="B1383" s="34">
        <f t="shared" si="188"/>
        <v>127.69019664063181</v>
      </c>
      <c r="C1383" s="43">
        <f t="shared" si="188"/>
        <v>164.5663263532384</v>
      </c>
      <c r="D1383" s="83">
        <f t="shared" si="188"/>
        <v>114.84750505321989</v>
      </c>
      <c r="E1383" s="15">
        <f t="shared" si="188"/>
        <v>127.35350478239918</v>
      </c>
      <c r="F1383" s="16"/>
      <c r="G1383" s="153"/>
      <c r="H1383" s="14"/>
      <c r="I1383" s="14"/>
      <c r="J1383" s="22"/>
    </row>
    <row r="1384" spans="1:10" s="2" customFormat="1" ht="12" hidden="1" outlineLevel="2">
      <c r="A1384" s="12">
        <v>41395</v>
      </c>
      <c r="B1384" s="34">
        <f t="shared" si="188"/>
        <v>129.74668708808724</v>
      </c>
      <c r="C1384" s="43">
        <f t="shared" si="188"/>
        <v>166.97245970486773</v>
      </c>
      <c r="D1384" s="83">
        <f t="shared" si="188"/>
        <v>116.1291718782668</v>
      </c>
      <c r="E1384" s="15">
        <f t="shared" si="188"/>
        <v>129.21429205153734</v>
      </c>
      <c r="F1384" s="16"/>
      <c r="G1384" s="153"/>
      <c r="H1384" s="14"/>
      <c r="I1384" s="14"/>
      <c r="J1384" s="22"/>
    </row>
    <row r="1385" spans="1:10" s="2" customFormat="1" ht="12" hidden="1" outlineLevel="2">
      <c r="A1385" s="12">
        <v>41426</v>
      </c>
      <c r="B1385" s="34">
        <f t="shared" si="188"/>
        <v>130.26198888812775</v>
      </c>
      <c r="C1385" s="43">
        <f t="shared" si="188"/>
        <v>167.87400330021578</v>
      </c>
      <c r="D1385" s="83">
        <f t="shared" si="188"/>
        <v>116.63809153814579</v>
      </c>
      <c r="E1385" s="15">
        <f t="shared" si="188"/>
        <v>129.76128571444198</v>
      </c>
      <c r="F1385" s="16"/>
      <c r="G1385" s="153"/>
      <c r="H1385" s="14"/>
      <c r="I1385" s="14"/>
      <c r="J1385" s="22"/>
    </row>
    <row r="1386" spans="1:10" s="2" customFormat="1" ht="12" hidden="1" outlineLevel="2">
      <c r="A1386" s="12">
        <v>41456</v>
      </c>
      <c r="B1386" s="34">
        <f t="shared" si="188"/>
        <v>129.63471358702392</v>
      </c>
      <c r="C1386" s="43">
        <f t="shared" si="188"/>
        <v>167.65094393888845</v>
      </c>
      <c r="D1386" s="83">
        <f t="shared" si="188"/>
        <v>115.95733485343447</v>
      </c>
      <c r="E1386" s="15">
        <f t="shared" si="188"/>
        <v>129.15643730860168</v>
      </c>
      <c r="F1386" s="16"/>
      <c r="G1386" s="153"/>
      <c r="H1386" s="14"/>
      <c r="I1386" s="14"/>
      <c r="J1386" s="22"/>
    </row>
    <row r="1387" spans="1:10" s="2" customFormat="1" ht="12" hidden="1" outlineLevel="2">
      <c r="A1387" s="12">
        <v>41487</v>
      </c>
      <c r="B1387" s="34">
        <f t="shared" si="188"/>
        <v>129.90776065036462</v>
      </c>
      <c r="C1387" s="43">
        <f t="shared" si="188"/>
        <v>168.40499253988293</v>
      </c>
      <c r="D1387" s="83">
        <f t="shared" si="188"/>
        <v>116.33256797979466</v>
      </c>
      <c r="E1387" s="15">
        <f t="shared" si="188"/>
        <v>129.50520337091956</v>
      </c>
      <c r="F1387" s="16"/>
      <c r="G1387" s="153"/>
      <c r="H1387" s="14"/>
      <c r="I1387" s="14"/>
      <c r="J1387" s="22"/>
    </row>
    <row r="1388" spans="1:10" s="2" customFormat="1" ht="12" hidden="1" outlineLevel="2">
      <c r="A1388" s="12">
        <v>41518</v>
      </c>
      <c r="B1388" s="34">
        <f t="shared" si="188"/>
        <v>128.2745755810866</v>
      </c>
      <c r="C1388" s="43">
        <f t="shared" si="188"/>
        <v>165.99318254004265</v>
      </c>
      <c r="D1388" s="83">
        <f t="shared" si="188"/>
        <v>115.14351344013033</v>
      </c>
      <c r="E1388" s="15">
        <f t="shared" si="188"/>
        <v>127.94958306026983</v>
      </c>
      <c r="F1388" s="16"/>
      <c r="G1388" s="153"/>
      <c r="H1388" s="14"/>
      <c r="I1388" s="14"/>
      <c r="J1388" s="22"/>
    </row>
    <row r="1389" spans="1:10" s="2" customFormat="1" ht="12" hidden="1" outlineLevel="2">
      <c r="A1389" s="12">
        <v>41548</v>
      </c>
      <c r="B1389" s="34">
        <f t="shared" si="188"/>
        <v>127.91698969346272</v>
      </c>
      <c r="C1389" s="43">
        <f t="shared" si="188"/>
        <v>165.56309001313323</v>
      </c>
      <c r="D1389" s="83">
        <f t="shared" si="188"/>
        <v>115.2386802513258</v>
      </c>
      <c r="E1389" s="15">
        <f t="shared" si="188"/>
        <v>127.74081001267143</v>
      </c>
      <c r="F1389" s="16"/>
      <c r="G1389" s="153"/>
      <c r="H1389" s="14"/>
      <c r="I1389" s="14"/>
      <c r="J1389" s="22"/>
    </row>
    <row r="1390" spans="1:10" s="2" customFormat="1" ht="12" hidden="1" outlineLevel="2">
      <c r="A1390" s="12">
        <v>41579</v>
      </c>
      <c r="B1390" s="34">
        <f t="shared" si="188"/>
        <v>127.55377556480587</v>
      </c>
      <c r="C1390" s="43">
        <f t="shared" si="188"/>
        <v>165.35897493160627</v>
      </c>
      <c r="D1390" s="83">
        <f t="shared" si="188"/>
        <v>115.28851652586015</v>
      </c>
      <c r="E1390" s="15">
        <f t="shared" si="188"/>
        <v>127.5323019779665</v>
      </c>
      <c r="F1390" s="16"/>
      <c r="G1390" s="153"/>
      <c r="H1390" s="14"/>
      <c r="I1390" s="14"/>
      <c r="J1390" s="22"/>
    </row>
    <row r="1391" spans="1:10" s="2" customFormat="1" ht="12" hidden="1" outlineLevel="2">
      <c r="A1391" s="32">
        <v>41609</v>
      </c>
      <c r="B1391" s="33">
        <f t="shared" si="188"/>
        <v>126.72639482200647</v>
      </c>
      <c r="C1391" s="45">
        <f t="shared" si="188"/>
        <v>164.2239991998044</v>
      </c>
      <c r="D1391" s="100">
        <f t="shared" si="188"/>
        <v>114.94079668744229</v>
      </c>
      <c r="E1391" s="28">
        <f t="shared" si="188"/>
        <v>126.83882438324066</v>
      </c>
      <c r="F1391" s="24"/>
      <c r="G1391" s="161"/>
      <c r="H1391" s="26"/>
      <c r="I1391" s="26"/>
      <c r="J1391" s="31"/>
    </row>
    <row r="1392" spans="1:10" s="2" customFormat="1" ht="12" hidden="1" outlineLevel="1" collapsed="1">
      <c r="A1392" s="12">
        <v>41640</v>
      </c>
      <c r="B1392" s="34">
        <f aca="true" t="shared" si="189" ref="B1392:E1411">SUM(B122:B133)/B885</f>
        <v>128.31504539247507</v>
      </c>
      <c r="C1392" s="43">
        <f t="shared" si="189"/>
        <v>166.31679929266136</v>
      </c>
      <c r="D1392" s="83">
        <f t="shared" si="189"/>
        <v>116.0874090799593</v>
      </c>
      <c r="E1392" s="15">
        <f t="shared" si="189"/>
        <v>128.35449620346287</v>
      </c>
      <c r="F1392" s="16"/>
      <c r="G1392" s="153"/>
      <c r="H1392" s="14"/>
      <c r="I1392" s="14"/>
      <c r="J1392" s="22"/>
    </row>
    <row r="1393" spans="1:10" s="2" customFormat="1" ht="12" hidden="1" outlineLevel="2">
      <c r="A1393" s="12">
        <v>41671</v>
      </c>
      <c r="B1393" s="34">
        <f t="shared" si="189"/>
        <v>127.69609665268896</v>
      </c>
      <c r="C1393" s="43">
        <f t="shared" si="189"/>
        <v>164.89019057743099</v>
      </c>
      <c r="D1393" s="83">
        <f t="shared" si="189"/>
        <v>115.80880480131441</v>
      </c>
      <c r="E1393" s="15">
        <f t="shared" si="189"/>
        <v>127.78005395741779</v>
      </c>
      <c r="F1393" s="16"/>
      <c r="G1393" s="153"/>
      <c r="H1393" s="14"/>
      <c r="I1393" s="14"/>
      <c r="J1393" s="22"/>
    </row>
    <row r="1394" spans="1:10" s="2" customFormat="1" ht="12" hidden="1" outlineLevel="2">
      <c r="A1394" s="12">
        <v>41699</v>
      </c>
      <c r="B1394" s="34">
        <f t="shared" si="189"/>
        <v>127.5335706146957</v>
      </c>
      <c r="C1394" s="43">
        <f t="shared" si="189"/>
        <v>163.77444367327462</v>
      </c>
      <c r="D1394" s="83">
        <f t="shared" si="189"/>
        <v>115.84603439824538</v>
      </c>
      <c r="E1394" s="15">
        <f t="shared" si="189"/>
        <v>127.61194092001216</v>
      </c>
      <c r="F1394" s="16"/>
      <c r="G1394" s="153"/>
      <c r="H1394" s="14"/>
      <c r="I1394" s="14"/>
      <c r="J1394" s="22"/>
    </row>
    <row r="1395" spans="1:10" s="2" customFormat="1" ht="12" hidden="1" outlineLevel="2">
      <c r="A1395" s="12">
        <v>41730</v>
      </c>
      <c r="B1395" s="34">
        <f t="shared" si="189"/>
        <v>128.5969442356017</v>
      </c>
      <c r="C1395" s="43">
        <f t="shared" si="189"/>
        <v>165.04393654091726</v>
      </c>
      <c r="D1395" s="83">
        <f t="shared" si="189"/>
        <v>116.97351337408016</v>
      </c>
      <c r="E1395" s="15">
        <f t="shared" si="189"/>
        <v>128.7253794886933</v>
      </c>
      <c r="F1395" s="16"/>
      <c r="G1395" s="153"/>
      <c r="H1395" s="14"/>
      <c r="I1395" s="14"/>
      <c r="J1395" s="22"/>
    </row>
    <row r="1396" spans="1:10" s="2" customFormat="1" ht="12" hidden="1" outlineLevel="2">
      <c r="A1396" s="12">
        <v>41760</v>
      </c>
      <c r="B1396" s="34">
        <f t="shared" si="189"/>
        <v>128.2293697326887</v>
      </c>
      <c r="C1396" s="43">
        <f t="shared" si="189"/>
        <v>163.67664095787714</v>
      </c>
      <c r="D1396" s="83">
        <f t="shared" si="189"/>
        <v>116.48904435769157</v>
      </c>
      <c r="E1396" s="15">
        <f t="shared" si="189"/>
        <v>128.24719315966465</v>
      </c>
      <c r="F1396" s="16"/>
      <c r="G1396" s="153"/>
      <c r="H1396" s="14"/>
      <c r="I1396" s="14"/>
      <c r="J1396" s="22"/>
    </row>
    <row r="1397" spans="1:10" s="2" customFormat="1" ht="12" hidden="1" outlineLevel="2">
      <c r="A1397" s="12">
        <v>41791</v>
      </c>
      <c r="B1397" s="34">
        <f t="shared" si="189"/>
        <v>127.41094328916749</v>
      </c>
      <c r="C1397" s="43">
        <f t="shared" si="189"/>
        <v>163.17430846243474</v>
      </c>
      <c r="D1397" s="83">
        <f t="shared" si="189"/>
        <v>115.82744834380179</v>
      </c>
      <c r="E1397" s="15">
        <f t="shared" si="189"/>
        <v>127.50770360262972</v>
      </c>
      <c r="F1397" s="16"/>
      <c r="G1397" s="153"/>
      <c r="H1397" s="14"/>
      <c r="I1397" s="14"/>
      <c r="J1397" s="22"/>
    </row>
    <row r="1398" spans="1:10" s="2" customFormat="1" ht="12" hidden="1" outlineLevel="2">
      <c r="A1398" s="12">
        <v>41821</v>
      </c>
      <c r="B1398" s="34">
        <f t="shared" si="189"/>
        <v>128.24017796457235</v>
      </c>
      <c r="C1398" s="43">
        <f t="shared" si="189"/>
        <v>164.52207954901345</v>
      </c>
      <c r="D1398" s="83">
        <f t="shared" si="189"/>
        <v>116.76077611832741</v>
      </c>
      <c r="E1398" s="15">
        <f t="shared" si="189"/>
        <v>128.4204986402702</v>
      </c>
      <c r="F1398" s="16"/>
      <c r="G1398" s="153"/>
      <c r="H1398" s="14"/>
      <c r="I1398" s="14"/>
      <c r="J1398" s="22"/>
    </row>
    <row r="1399" spans="1:10" s="2" customFormat="1" ht="12" hidden="1" outlineLevel="2">
      <c r="A1399" s="12">
        <v>41852</v>
      </c>
      <c r="B1399" s="34">
        <f t="shared" si="189"/>
        <v>127.56901905730642</v>
      </c>
      <c r="C1399" s="43">
        <f t="shared" si="189"/>
        <v>163.81598438864512</v>
      </c>
      <c r="D1399" s="83">
        <f t="shared" si="189"/>
        <v>115.9844025102885</v>
      </c>
      <c r="E1399" s="15">
        <f t="shared" si="189"/>
        <v>127.7187568309549</v>
      </c>
      <c r="F1399" s="16"/>
      <c r="G1399" s="153"/>
      <c r="H1399" s="14"/>
      <c r="I1399" s="14"/>
      <c r="J1399" s="22"/>
    </row>
    <row r="1400" spans="1:10" s="2" customFormat="1" ht="12" hidden="1" outlineLevel="2">
      <c r="A1400" s="12">
        <v>41883</v>
      </c>
      <c r="B1400" s="34">
        <f t="shared" si="189"/>
        <v>126.60615610602925</v>
      </c>
      <c r="C1400" s="43">
        <f t="shared" si="189"/>
        <v>161.63579977193524</v>
      </c>
      <c r="D1400" s="83">
        <f t="shared" si="189"/>
        <v>115.20672087537018</v>
      </c>
      <c r="E1400" s="15">
        <f t="shared" si="189"/>
        <v>126.71665148919313</v>
      </c>
      <c r="F1400" s="16"/>
      <c r="G1400" s="153"/>
      <c r="H1400" s="14"/>
      <c r="I1400" s="14"/>
      <c r="J1400" s="22"/>
    </row>
    <row r="1401" spans="1:10" s="2" customFormat="1" ht="12" hidden="1" outlineLevel="2">
      <c r="A1401" s="12">
        <v>41913</v>
      </c>
      <c r="B1401" s="34">
        <f t="shared" si="189"/>
        <v>126.39163417957437</v>
      </c>
      <c r="C1401" s="43">
        <f t="shared" si="189"/>
        <v>161.4660003173092</v>
      </c>
      <c r="D1401" s="83">
        <f t="shared" si="189"/>
        <v>115.31405911524071</v>
      </c>
      <c r="E1401" s="15">
        <f t="shared" si="189"/>
        <v>126.61931815272175</v>
      </c>
      <c r="F1401" s="16"/>
      <c r="G1401" s="153"/>
      <c r="H1401" s="14"/>
      <c r="I1401" s="14"/>
      <c r="J1401" s="22"/>
    </row>
    <row r="1402" spans="1:10" s="2" customFormat="1" ht="12" hidden="1" outlineLevel="2">
      <c r="A1402" s="12">
        <v>41944</v>
      </c>
      <c r="B1402" s="34">
        <f t="shared" si="189"/>
        <v>125.71878873533126</v>
      </c>
      <c r="C1402" s="43">
        <f t="shared" si="189"/>
        <v>160.2595803400257</v>
      </c>
      <c r="D1402" s="83">
        <f t="shared" si="189"/>
        <v>114.81855843006275</v>
      </c>
      <c r="E1402" s="15">
        <f t="shared" si="189"/>
        <v>125.96153390074808</v>
      </c>
      <c r="F1402" s="16"/>
      <c r="G1402" s="153"/>
      <c r="H1402" s="14"/>
      <c r="I1402" s="14"/>
      <c r="J1402" s="22"/>
    </row>
    <row r="1403" spans="1:10" s="2" customFormat="1" ht="12" hidden="1" outlineLevel="2">
      <c r="A1403" s="32">
        <v>41974</v>
      </c>
      <c r="B1403" s="33">
        <f t="shared" si="189"/>
        <v>125.27594945139109</v>
      </c>
      <c r="C1403" s="45">
        <f t="shared" si="189"/>
        <v>159.5838560476462</v>
      </c>
      <c r="D1403" s="100">
        <f t="shared" si="189"/>
        <v>114.8066186696025</v>
      </c>
      <c r="E1403" s="28">
        <f t="shared" si="189"/>
        <v>125.64449124800811</v>
      </c>
      <c r="F1403" s="16"/>
      <c r="G1403" s="153"/>
      <c r="H1403" s="14"/>
      <c r="I1403" s="14"/>
      <c r="J1403" s="22"/>
    </row>
    <row r="1404" spans="1:10" s="2" customFormat="1" ht="12" hidden="1" outlineLevel="1">
      <c r="A1404" s="12">
        <v>42005</v>
      </c>
      <c r="B1404" s="34">
        <f t="shared" si="189"/>
        <v>117.57156116025129</v>
      </c>
      <c r="C1404" s="43">
        <f t="shared" si="189"/>
        <v>152.23477512825085</v>
      </c>
      <c r="D1404" s="83">
        <f t="shared" si="189"/>
        <v>108.32203389830508</v>
      </c>
      <c r="E1404" s="15">
        <f t="shared" si="189"/>
        <v>118.32852365016508</v>
      </c>
      <c r="F1404" s="16"/>
      <c r="G1404" s="153"/>
      <c r="H1404" s="14"/>
      <c r="I1404" s="14"/>
      <c r="J1404" s="22"/>
    </row>
    <row r="1405" spans="1:10" s="2" customFormat="1" ht="12" hidden="1" outlineLevel="1">
      <c r="A1405" s="12">
        <v>42036</v>
      </c>
      <c r="B1405" s="34">
        <f t="shared" si="189"/>
        <v>122.12564446014906</v>
      </c>
      <c r="C1405" s="43">
        <f t="shared" si="189"/>
        <v>156.34110160650948</v>
      </c>
      <c r="D1405" s="83">
        <f t="shared" si="189"/>
        <v>112.15986694872193</v>
      </c>
      <c r="E1405" s="15">
        <f t="shared" si="189"/>
        <v>122.6497012635949</v>
      </c>
      <c r="F1405" s="16"/>
      <c r="G1405" s="153"/>
      <c r="H1405" s="14"/>
      <c r="I1405" s="14"/>
      <c r="J1405" s="22"/>
    </row>
    <row r="1406" spans="1:10" s="2" customFormat="1" ht="12" hidden="1" outlineLevel="1">
      <c r="A1406" s="12">
        <v>42064</v>
      </c>
      <c r="B1406" s="34">
        <f t="shared" si="189"/>
        <v>123.94318896962069</v>
      </c>
      <c r="C1406" s="43">
        <f t="shared" si="189"/>
        <v>158.11824605153782</v>
      </c>
      <c r="D1406" s="83">
        <f t="shared" si="189"/>
        <v>113.63023040944502</v>
      </c>
      <c r="E1406" s="15">
        <f t="shared" si="189"/>
        <v>124.36947377814192</v>
      </c>
      <c r="F1406" s="16"/>
      <c r="G1406" s="153"/>
      <c r="H1406" s="14"/>
      <c r="I1406" s="14"/>
      <c r="J1406" s="22"/>
    </row>
    <row r="1407" spans="1:10" s="2" customFormat="1" ht="12" hidden="1" outlineLevel="1">
      <c r="A1407" s="12">
        <v>42095</v>
      </c>
      <c r="B1407" s="34">
        <f t="shared" si="189"/>
        <v>125.49319825582913</v>
      </c>
      <c r="C1407" s="43">
        <f t="shared" si="189"/>
        <v>159.60325331452165</v>
      </c>
      <c r="D1407" s="83">
        <f t="shared" si="189"/>
        <v>114.86958023713993</v>
      </c>
      <c r="E1407" s="15">
        <f t="shared" si="189"/>
        <v>125.83334971172344</v>
      </c>
      <c r="F1407" s="16"/>
      <c r="G1407" s="153"/>
      <c r="H1407" s="14"/>
      <c r="I1407" s="14"/>
      <c r="J1407" s="22"/>
    </row>
    <row r="1408" spans="1:10" s="2" customFormat="1" ht="12" hidden="1" outlineLevel="1">
      <c r="A1408" s="12">
        <v>42125</v>
      </c>
      <c r="B1408" s="34">
        <f t="shared" si="189"/>
        <v>124.52636303505622</v>
      </c>
      <c r="C1408" s="43">
        <f t="shared" si="189"/>
        <v>159.4896147055769</v>
      </c>
      <c r="D1408" s="83">
        <f t="shared" si="189"/>
        <v>114.40204374612243</v>
      </c>
      <c r="E1408" s="15">
        <f t="shared" si="189"/>
        <v>125.09332651366297</v>
      </c>
      <c r="F1408" s="16"/>
      <c r="G1408" s="153"/>
      <c r="H1408" s="14"/>
      <c r="I1408" s="14"/>
      <c r="J1408" s="22"/>
    </row>
    <row r="1409" spans="1:10" s="2" customFormat="1" ht="12" hidden="1" outlineLevel="1">
      <c r="A1409" s="12">
        <v>42156</v>
      </c>
      <c r="B1409" s="34">
        <f t="shared" si="189"/>
        <v>124.49989282234492</v>
      </c>
      <c r="C1409" s="43">
        <f t="shared" si="189"/>
        <v>159.80880077268998</v>
      </c>
      <c r="D1409" s="83">
        <f t="shared" si="189"/>
        <v>114.20816493117634</v>
      </c>
      <c r="E1409" s="15">
        <f t="shared" si="189"/>
        <v>125.05638887147431</v>
      </c>
      <c r="F1409" s="16"/>
      <c r="G1409" s="153"/>
      <c r="H1409" s="14"/>
      <c r="I1409" s="14"/>
      <c r="J1409" s="22"/>
    </row>
    <row r="1410" spans="1:10" s="2" customFormat="1" ht="12" hidden="1" outlineLevel="1">
      <c r="A1410" s="12">
        <v>42186</v>
      </c>
      <c r="B1410" s="34">
        <f t="shared" si="189"/>
        <v>125.00371731569996</v>
      </c>
      <c r="C1410" s="43">
        <f t="shared" si="189"/>
        <v>160.62909978702405</v>
      </c>
      <c r="D1410" s="83">
        <f t="shared" si="189"/>
        <v>114.35945559360236</v>
      </c>
      <c r="E1410" s="15">
        <f t="shared" si="189"/>
        <v>125.4903201328724</v>
      </c>
      <c r="F1410" s="16"/>
      <c r="G1410" s="153"/>
      <c r="H1410" s="14"/>
      <c r="I1410" s="14"/>
      <c r="J1410" s="22"/>
    </row>
    <row r="1411" spans="1:10" s="2" customFormat="1" ht="12" hidden="1" outlineLevel="1">
      <c r="A1411" s="12">
        <v>42217</v>
      </c>
      <c r="B1411" s="34">
        <f t="shared" si="189"/>
        <v>124.21429179373284</v>
      </c>
      <c r="C1411" s="43">
        <f t="shared" si="189"/>
        <v>159.7997634920553</v>
      </c>
      <c r="D1411" s="83">
        <f t="shared" si="189"/>
        <v>113.85892413624174</v>
      </c>
      <c r="E1411" s="15">
        <f t="shared" si="189"/>
        <v>124.7867605616853</v>
      </c>
      <c r="F1411" s="16"/>
      <c r="G1411" s="153"/>
      <c r="H1411" s="14"/>
      <c r="I1411" s="14"/>
      <c r="J1411" s="22"/>
    </row>
    <row r="1412" spans="1:10" s="2" customFormat="1" ht="12" hidden="1" outlineLevel="1">
      <c r="A1412" s="12">
        <v>42248</v>
      </c>
      <c r="B1412" s="34">
        <f aca="true" t="shared" si="190" ref="B1412:E1415">SUM(B142:B153)/B905</f>
        <v>123.9701639056885</v>
      </c>
      <c r="C1412" s="43">
        <f t="shared" si="190"/>
        <v>159.5723232986981</v>
      </c>
      <c r="D1412" s="83">
        <f t="shared" si="190"/>
        <v>113.84522590680648</v>
      </c>
      <c r="E1412" s="15">
        <f t="shared" si="190"/>
        <v>124.61711543790331</v>
      </c>
      <c r="F1412" s="16"/>
      <c r="G1412" s="153"/>
      <c r="H1412" s="14"/>
      <c r="I1412" s="14"/>
      <c r="J1412" s="22"/>
    </row>
    <row r="1413" spans="1:10" s="2" customFormat="1" ht="12" hidden="1" outlineLevel="1" collapsed="1">
      <c r="A1413" s="12">
        <v>42278</v>
      </c>
      <c r="B1413" s="34">
        <f t="shared" si="190"/>
        <v>122.65477511483734</v>
      </c>
      <c r="C1413" s="43">
        <f t="shared" si="190"/>
        <v>157.43599906501214</v>
      </c>
      <c r="D1413" s="83">
        <f t="shared" si="190"/>
        <v>112.93988117421094</v>
      </c>
      <c r="E1413" s="15">
        <f t="shared" si="190"/>
        <v>123.35895732579608</v>
      </c>
      <c r="F1413" s="16"/>
      <c r="G1413" s="153"/>
      <c r="H1413" s="14"/>
      <c r="I1413" s="14"/>
      <c r="J1413" s="22"/>
    </row>
    <row r="1414" spans="1:10" s="2" customFormat="1" ht="12" hidden="1" outlineLevel="2">
      <c r="A1414" s="12">
        <v>42309</v>
      </c>
      <c r="B1414" s="34">
        <f t="shared" si="190"/>
        <v>122.14468047070041</v>
      </c>
      <c r="C1414" s="43">
        <f t="shared" si="190"/>
        <v>157.0178730017762</v>
      </c>
      <c r="D1414" s="83">
        <f t="shared" si="190"/>
        <v>112.64050524206534</v>
      </c>
      <c r="E1414" s="15">
        <f t="shared" si="190"/>
        <v>122.93128435437876</v>
      </c>
      <c r="F1414" s="16"/>
      <c r="G1414" s="153"/>
      <c r="H1414" s="14"/>
      <c r="I1414" s="14"/>
      <c r="J1414" s="22"/>
    </row>
    <row r="1415" spans="1:10" s="2" customFormat="1" ht="12" hidden="1" outlineLevel="2">
      <c r="A1415" s="12">
        <v>42339</v>
      </c>
      <c r="B1415" s="34">
        <f t="shared" si="190"/>
        <v>122.87225171176638</v>
      </c>
      <c r="C1415" s="43">
        <f t="shared" si="190"/>
        <v>158.08109226313613</v>
      </c>
      <c r="D1415" s="83">
        <f t="shared" si="190"/>
        <v>113.47287272414053</v>
      </c>
      <c r="E1415" s="15">
        <f t="shared" si="190"/>
        <v>123.72773284725787</v>
      </c>
      <c r="F1415" s="16"/>
      <c r="G1415" s="153"/>
      <c r="H1415" s="14"/>
      <c r="I1415" s="14"/>
      <c r="J1415" s="31"/>
    </row>
    <row r="1416" spans="1:10" s="2" customFormat="1" ht="12" collapsed="1">
      <c r="A1416" s="257" t="s">
        <v>78</v>
      </c>
      <c r="B1416" s="258"/>
      <c r="C1416" s="258"/>
      <c r="D1416" s="259"/>
      <c r="E1416" s="163"/>
      <c r="F1416" s="163"/>
      <c r="G1416" s="77"/>
      <c r="H1416" s="78"/>
      <c r="I1416" s="78"/>
      <c r="J1416" s="79"/>
    </row>
    <row r="1417" spans="1:10" s="2" customFormat="1" ht="12" hidden="1" outlineLevel="1">
      <c r="A1417" s="164"/>
      <c r="B1417" s="147" t="s">
        <v>10</v>
      </c>
      <c r="C1417" s="165" t="s">
        <v>11</v>
      </c>
      <c r="D1417" s="264" t="s">
        <v>12</v>
      </c>
      <c r="E1417" s="261"/>
      <c r="F1417" s="261"/>
      <c r="G1417" s="165" t="s">
        <v>81</v>
      </c>
      <c r="H1417" s="165" t="s">
        <v>84</v>
      </c>
      <c r="I1417" s="165" t="s">
        <v>64</v>
      </c>
      <c r="J1417" s="166" t="s">
        <v>21</v>
      </c>
    </row>
    <row r="1418" spans="1:15" s="2" customFormat="1" ht="12" hidden="1" outlineLevel="1">
      <c r="A1418" s="167"/>
      <c r="B1418" s="40" t="s">
        <v>13</v>
      </c>
      <c r="C1418" s="50" t="s">
        <v>14</v>
      </c>
      <c r="D1418" s="10" t="s">
        <v>94</v>
      </c>
      <c r="E1418" s="5" t="s">
        <v>16</v>
      </c>
      <c r="F1418" s="3" t="s">
        <v>17</v>
      </c>
      <c r="G1418" s="168" t="s">
        <v>82</v>
      </c>
      <c r="H1418" s="41" t="s">
        <v>85</v>
      </c>
      <c r="I1418" s="41" t="s">
        <v>63</v>
      </c>
      <c r="J1418" s="169" t="s">
        <v>83</v>
      </c>
      <c r="O1418" s="43"/>
    </row>
    <row r="1419" spans="1:10" s="2" customFormat="1" ht="12" hidden="1" outlineLevel="1">
      <c r="A1419" s="150">
        <v>2003</v>
      </c>
      <c r="B1419" s="61">
        <f aca="true" t="shared" si="191" ref="B1419:B1427">E330</f>
        <v>222936</v>
      </c>
      <c r="C1419" s="62">
        <f>(B1419*21/1000000)</f>
        <v>4.681656</v>
      </c>
      <c r="D1419" s="62">
        <f aca="true" t="shared" si="192" ref="D1419:D1424">(B1419*6.7)*0.7/1000000</f>
        <v>1.0455698399999998</v>
      </c>
      <c r="E1419" s="170">
        <f>(B1419*6.7)*0.3/1000000</f>
        <v>0.44810136</v>
      </c>
      <c r="F1419" s="171">
        <f aca="true" t="shared" si="193" ref="F1419:F1429">C1419-D1419-E1419</f>
        <v>3.1879848000000006</v>
      </c>
      <c r="G1419" s="172">
        <f aca="true" t="shared" si="194" ref="G1419:G1429">C1419*0.57*0.18</f>
        <v>0.48033790559999995</v>
      </c>
      <c r="H1419" s="62">
        <f aca="true" t="shared" si="195" ref="H1419:H1426">C1419*0.1177+25</f>
        <v>25.5510309112</v>
      </c>
      <c r="I1419" s="15">
        <f>C1419*0.21</f>
        <v>0.98314776</v>
      </c>
      <c r="J1419" s="173">
        <f aca="true" t="shared" si="196" ref="J1419:J1428">C1419+G1419+H1419+I1419</f>
        <v>31.696172576800002</v>
      </c>
    </row>
    <row r="1420" spans="1:10" s="2" customFormat="1" ht="12" hidden="1" outlineLevel="1">
      <c r="A1420" s="174">
        <v>2004</v>
      </c>
      <c r="B1420" s="43">
        <f t="shared" si="191"/>
        <v>5619745</v>
      </c>
      <c r="C1420" s="15">
        <f>(B1420*21/1000000)</f>
        <v>118.014645</v>
      </c>
      <c r="D1420" s="15">
        <f t="shared" si="192"/>
        <v>26.356604049999998</v>
      </c>
      <c r="E1420" s="175">
        <f>(B1420*6.7)*0.3/1000000</f>
        <v>11.295687449999999</v>
      </c>
      <c r="F1420" s="176">
        <f t="shared" si="193"/>
        <v>80.3623535</v>
      </c>
      <c r="G1420" s="177">
        <f t="shared" si="194"/>
        <v>12.108302576999998</v>
      </c>
      <c r="H1420" s="15">
        <f t="shared" si="195"/>
        <v>38.8903237165</v>
      </c>
      <c r="I1420" s="15">
        <f aca="true" t="shared" si="197" ref="I1420:I1429">C1420*0.21</f>
        <v>24.78307545</v>
      </c>
      <c r="J1420" s="178">
        <f t="shared" si="196"/>
        <v>193.7963467435</v>
      </c>
    </row>
    <row r="1421" spans="1:10" s="2" customFormat="1" ht="12" hidden="1" outlineLevel="1">
      <c r="A1421" s="174">
        <v>2005</v>
      </c>
      <c r="B1421" s="43">
        <f t="shared" si="191"/>
        <v>17215123</v>
      </c>
      <c r="C1421" s="15">
        <f>(B1421*21/1000000)</f>
        <v>361.517583</v>
      </c>
      <c r="D1421" s="15">
        <f t="shared" si="192"/>
        <v>80.73892687</v>
      </c>
      <c r="E1421" s="175">
        <f>(B1421*6.7)*0.3/1000000</f>
        <v>34.60239723</v>
      </c>
      <c r="F1421" s="176">
        <f t="shared" si="193"/>
        <v>246.1762589</v>
      </c>
      <c r="G1421" s="177">
        <f t="shared" si="194"/>
        <v>37.0917040158</v>
      </c>
      <c r="H1421" s="15">
        <f t="shared" si="195"/>
        <v>67.5506195191</v>
      </c>
      <c r="I1421" s="15">
        <f t="shared" si="197"/>
        <v>75.91869243</v>
      </c>
      <c r="J1421" s="178">
        <f t="shared" si="196"/>
        <v>542.0785989649</v>
      </c>
    </row>
    <row r="1422" spans="1:15" s="2" customFormat="1" ht="12" hidden="1" outlineLevel="1">
      <c r="A1422" s="174">
        <v>2006</v>
      </c>
      <c r="B1422" s="43">
        <f t="shared" si="191"/>
        <v>32123919</v>
      </c>
      <c r="C1422" s="15">
        <f>(B1422*21/1000000)</f>
        <v>674.602299</v>
      </c>
      <c r="D1422" s="15">
        <f t="shared" si="192"/>
        <v>150.66118010999998</v>
      </c>
      <c r="E1422" s="175">
        <f>(B1422*6.7)*0.3/1000000</f>
        <v>64.56907719</v>
      </c>
      <c r="F1422" s="176">
        <f t="shared" si="193"/>
        <v>459.37204170000007</v>
      </c>
      <c r="G1422" s="177">
        <f t="shared" si="194"/>
        <v>69.21419587739999</v>
      </c>
      <c r="H1422" s="15">
        <f t="shared" si="195"/>
        <v>104.4006905923</v>
      </c>
      <c r="I1422" s="15">
        <f t="shared" si="197"/>
        <v>141.66648279</v>
      </c>
      <c r="J1422" s="178">
        <f t="shared" si="196"/>
        <v>989.8836682597</v>
      </c>
      <c r="O1422" s="235"/>
    </row>
    <row r="1423" spans="1:10" s="2" customFormat="1" ht="12" hidden="1" outlineLevel="1">
      <c r="A1423" s="174">
        <v>2007</v>
      </c>
      <c r="B1423" s="43">
        <f t="shared" si="191"/>
        <v>48929287</v>
      </c>
      <c r="C1423" s="15">
        <f>(B1423*20/1000000)</f>
        <v>978.58574</v>
      </c>
      <c r="D1423" s="15">
        <f t="shared" si="192"/>
        <v>229.47835603000001</v>
      </c>
      <c r="E1423" s="175">
        <f>(B1423*6.7)*0.3/1000000</f>
        <v>98.34786687</v>
      </c>
      <c r="F1423" s="176">
        <f t="shared" si="193"/>
        <v>650.7595171</v>
      </c>
      <c r="G1423" s="177">
        <f t="shared" si="194"/>
        <v>100.40289692399998</v>
      </c>
      <c r="H1423" s="15">
        <f t="shared" si="195"/>
        <v>140.17954159800001</v>
      </c>
      <c r="I1423" s="15">
        <f t="shared" si="197"/>
        <v>205.50300539999998</v>
      </c>
      <c r="J1423" s="178">
        <f t="shared" si="196"/>
        <v>1424.671183922</v>
      </c>
    </row>
    <row r="1424" spans="1:10" s="2" customFormat="1" ht="12" hidden="1" outlineLevel="1">
      <c r="A1424" s="174">
        <v>2008</v>
      </c>
      <c r="B1424" s="43">
        <f t="shared" si="191"/>
        <v>65154366</v>
      </c>
      <c r="C1424" s="15">
        <f>(B1424*20/1000000)</f>
        <v>1303.08732</v>
      </c>
      <c r="D1424" s="15">
        <f t="shared" si="192"/>
        <v>305.57397654</v>
      </c>
      <c r="E1424" s="175">
        <f>B1424*6.7*0.3/1000000</f>
        <v>130.96027566</v>
      </c>
      <c r="F1424" s="176">
        <f t="shared" si="193"/>
        <v>866.5530678000001</v>
      </c>
      <c r="G1424" s="177">
        <f t="shared" si="194"/>
        <v>133.696759032</v>
      </c>
      <c r="H1424" s="15">
        <f t="shared" si="195"/>
        <v>178.373377564</v>
      </c>
      <c r="I1424" s="15">
        <f t="shared" si="197"/>
        <v>273.6483372</v>
      </c>
      <c r="J1424" s="178">
        <f t="shared" si="196"/>
        <v>1888.8057937960002</v>
      </c>
    </row>
    <row r="1425" spans="1:10" s="2" customFormat="1" ht="12" hidden="1" outlineLevel="1">
      <c r="A1425" s="174">
        <v>2009</v>
      </c>
      <c r="B1425" s="43">
        <f t="shared" si="191"/>
        <v>78908951</v>
      </c>
      <c r="C1425" s="15">
        <f>(B1425*20.8/1000000)</f>
        <v>1641.3061808</v>
      </c>
      <c r="D1425" s="15">
        <f>(B1425*7.5)*0.7/1000000</f>
        <v>414.27199275</v>
      </c>
      <c r="E1425" s="175">
        <f>B1425*7.5*0.3/1000000</f>
        <v>177.54513975</v>
      </c>
      <c r="F1425" s="176">
        <f t="shared" si="193"/>
        <v>1049.4890483</v>
      </c>
      <c r="G1425" s="177">
        <f t="shared" si="194"/>
        <v>168.39801415007997</v>
      </c>
      <c r="H1425" s="15">
        <f t="shared" si="195"/>
        <v>218.18173748016</v>
      </c>
      <c r="I1425" s="15">
        <f t="shared" si="197"/>
        <v>344.67429796799996</v>
      </c>
      <c r="J1425" s="178">
        <f t="shared" si="196"/>
        <v>2372.5602303982396</v>
      </c>
    </row>
    <row r="1426" spans="1:10" s="2" customFormat="1" ht="12" hidden="1" outlineLevel="1">
      <c r="A1426" s="174">
        <v>2010</v>
      </c>
      <c r="B1426" s="43">
        <f t="shared" si="191"/>
        <v>94441400</v>
      </c>
      <c r="C1426" s="15">
        <f>(B1426*20.8/1000000)</f>
        <v>1964.38112</v>
      </c>
      <c r="D1426" s="15">
        <f>(B1426*7.5)*0.7/1000000</f>
        <v>495.8173499999999</v>
      </c>
      <c r="E1426" s="175">
        <f>(B1426*7.5)*0.3/1000000</f>
        <v>212.49315</v>
      </c>
      <c r="F1426" s="176">
        <f t="shared" si="193"/>
        <v>1256.0706200000002</v>
      </c>
      <c r="G1426" s="177">
        <f t="shared" si="194"/>
        <v>201.54550291199996</v>
      </c>
      <c r="H1426" s="15">
        <f t="shared" si="195"/>
        <v>256.20765782399997</v>
      </c>
      <c r="I1426" s="15">
        <f t="shared" si="197"/>
        <v>412.5200352</v>
      </c>
      <c r="J1426" s="178">
        <f t="shared" si="196"/>
        <v>2834.654315936</v>
      </c>
    </row>
    <row r="1427" spans="1:10" s="2" customFormat="1" ht="12" hidden="1" outlineLevel="1">
      <c r="A1427" s="174">
        <v>2011</v>
      </c>
      <c r="B1427" s="43">
        <f t="shared" si="191"/>
        <v>105771744</v>
      </c>
      <c r="C1427" s="15">
        <f>(B1427*21.1/1000000)</f>
        <v>2231.7837984000003</v>
      </c>
      <c r="D1427" s="83">
        <f>(B1427*7.5)*0.7/1000000</f>
        <v>555.301656</v>
      </c>
      <c r="E1427" s="175">
        <f>(B1427*8)*0.3/1000000</f>
        <v>253.85218559999998</v>
      </c>
      <c r="F1427" s="176">
        <f t="shared" si="193"/>
        <v>1422.6299568000002</v>
      </c>
      <c r="G1427" s="177">
        <f t="shared" si="194"/>
        <v>228.98101771583998</v>
      </c>
      <c r="H1427" s="15">
        <f>C1427*0.1177+20</f>
        <v>282.68095307168005</v>
      </c>
      <c r="I1427" s="15">
        <f t="shared" si="197"/>
        <v>468.67459766400003</v>
      </c>
      <c r="J1427" s="178">
        <f t="shared" si="196"/>
        <v>3212.1203668515204</v>
      </c>
    </row>
    <row r="1428" spans="1:10" s="2" customFormat="1" ht="12" hidden="1" outlineLevel="1">
      <c r="A1428" s="174">
        <v>2012</v>
      </c>
      <c r="B1428" s="43">
        <f>E339</f>
        <v>113989128</v>
      </c>
      <c r="C1428" s="15">
        <f>(B1428*21.5/1000000)</f>
        <v>2450.766252</v>
      </c>
      <c r="D1428" s="15">
        <f>(B1428*8.1)*0.7/1000000</f>
        <v>646.3183557599999</v>
      </c>
      <c r="E1428" s="175">
        <f>(B1428*8.1)*0.3/1000000</f>
        <v>276.99358104</v>
      </c>
      <c r="F1428" s="176">
        <f t="shared" si="193"/>
        <v>1527.4543151999999</v>
      </c>
      <c r="G1428" s="177">
        <f t="shared" si="194"/>
        <v>251.44861745519995</v>
      </c>
      <c r="H1428" s="15">
        <f>C1428*0.1177+15</f>
        <v>303.4551878604</v>
      </c>
      <c r="I1428" s="15">
        <f t="shared" si="197"/>
        <v>514.66091292</v>
      </c>
      <c r="J1428" s="178">
        <f t="shared" si="196"/>
        <v>3520.3309702355996</v>
      </c>
    </row>
    <row r="1429" spans="1:10" s="2" customFormat="1" ht="12" hidden="1" outlineLevel="1">
      <c r="A1429" s="174">
        <v>2013</v>
      </c>
      <c r="B1429" s="43">
        <f>SUM(E276:E287)</f>
        <v>120887550</v>
      </c>
      <c r="C1429" s="15">
        <f>(B1429*22.04/1000000)</f>
        <v>2664.361602</v>
      </c>
      <c r="D1429" s="15">
        <f>(B1429*8.5)*0.7/1000000</f>
        <v>719.2809225</v>
      </c>
      <c r="E1429" s="175">
        <f>(B1429*8.5)*0.3/1000000</f>
        <v>308.2632525</v>
      </c>
      <c r="F1429" s="176">
        <f t="shared" si="193"/>
        <v>1636.817427</v>
      </c>
      <c r="G1429" s="177">
        <f t="shared" si="194"/>
        <v>273.36350036519997</v>
      </c>
      <c r="H1429" s="15">
        <f>C1429*0.1177+20</f>
        <v>333.59536055539996</v>
      </c>
      <c r="I1429" s="15">
        <f t="shared" si="197"/>
        <v>559.51593642</v>
      </c>
      <c r="J1429" s="178">
        <f>C1429+G1429+H1429+I1429</f>
        <v>3830.8363993405997</v>
      </c>
    </row>
    <row r="1430" spans="1:10" s="2" customFormat="1" ht="12" hidden="1" outlineLevel="1">
      <c r="A1430" s="80">
        <v>2014</v>
      </c>
      <c r="B1430" s="43">
        <f>SUM(E288:E299)</f>
        <v>119855075</v>
      </c>
      <c r="C1430" s="15">
        <f>(B1430*22.04/1000000)</f>
        <v>2641.605853</v>
      </c>
      <c r="D1430" s="15">
        <f>(B1430*9.2)*0.7/1000000</f>
        <v>771.866683</v>
      </c>
      <c r="E1430" s="175">
        <f>(B1430*9.2)*0.3/1000000</f>
        <v>330.800007</v>
      </c>
      <c r="F1430" s="176">
        <f>C1430-D1430-E1430</f>
        <v>1538.939163</v>
      </c>
      <c r="G1430" s="177">
        <f>C1430*0.57*0.18</f>
        <v>271.0287605178</v>
      </c>
      <c r="H1430" s="15">
        <f>C1430*0.1177+20</f>
        <v>330.9170088981</v>
      </c>
      <c r="I1430" s="15">
        <f>C1430*0.21</f>
        <v>554.73722913</v>
      </c>
      <c r="J1430" s="178">
        <f>C1430+G1430+H1430+I1430</f>
        <v>3798.2888515459</v>
      </c>
    </row>
    <row r="1431" spans="1:10" s="2" customFormat="1" ht="12" hidden="1" outlineLevel="1">
      <c r="A1431" s="174">
        <v>2015</v>
      </c>
      <c r="B1431" s="229">
        <f>SUM(E300:E311)</f>
        <v>124620955</v>
      </c>
      <c r="C1431" s="228">
        <f>(B1431*22.04/1000000)</f>
        <v>2746.6458482</v>
      </c>
      <c r="D1431" s="228">
        <f>(B1431*9.2)*0.75/1000000</f>
        <v>859.8845895</v>
      </c>
      <c r="E1431" s="230">
        <f>(B1431*9.2)*0.25/1000000</f>
        <v>286.6281965</v>
      </c>
      <c r="F1431" s="231">
        <f>C1431-D1431-E1431</f>
        <v>1600.1330621999998</v>
      </c>
      <c r="G1431" s="227">
        <f>C1431*0.57*0.18</f>
        <v>281.8058640253199</v>
      </c>
      <c r="H1431" s="228">
        <f>C1431*0.1177+20</f>
        <v>343.28021633314</v>
      </c>
      <c r="I1431" s="228">
        <f>C1431*0.21</f>
        <v>576.7956281219999</v>
      </c>
      <c r="J1431" s="183">
        <f>C1431+G1431+H1431+I1431</f>
        <v>3948.5275566804594</v>
      </c>
    </row>
    <row r="1432" spans="1:14" s="2" customFormat="1" ht="12" hidden="1" outlineLevel="1">
      <c r="A1432" s="6" t="s">
        <v>90</v>
      </c>
      <c r="B1432" s="180"/>
      <c r="C1432" s="180"/>
      <c r="D1432" s="181">
        <f>(D1430)/J1430</f>
        <v>0.20321431917581806</v>
      </c>
      <c r="E1432" s="182"/>
      <c r="F1432" s="179"/>
      <c r="G1432" s="133" t="s">
        <v>96</v>
      </c>
      <c r="H1432" s="78"/>
      <c r="I1432" s="78"/>
      <c r="J1432" s="227">
        <f>J1431-D1431</f>
        <v>3088.6429671804594</v>
      </c>
      <c r="N1432" s="234"/>
    </row>
    <row r="1433" spans="1:10" s="2" customFormat="1" ht="12" collapsed="1">
      <c r="A1433" s="257" t="s">
        <v>75</v>
      </c>
      <c r="B1433" s="258"/>
      <c r="C1433" s="258"/>
      <c r="D1433" s="259"/>
      <c r="E1433" s="184"/>
      <c r="F1433" s="185"/>
      <c r="G1433" s="77"/>
      <c r="H1433" s="78"/>
      <c r="I1433" s="78"/>
      <c r="J1433" s="146"/>
    </row>
    <row r="1434" spans="1:10" s="2" customFormat="1" ht="12" hidden="1" outlineLevel="1">
      <c r="A1434" s="164"/>
      <c r="B1434" s="165" t="s">
        <v>58</v>
      </c>
      <c r="C1434" s="148" t="s">
        <v>62</v>
      </c>
      <c r="D1434" s="165" t="s">
        <v>56</v>
      </c>
      <c r="E1434" s="5" t="s">
        <v>57</v>
      </c>
      <c r="F1434" s="6"/>
      <c r="G1434" s="4"/>
      <c r="H1434" s="10"/>
      <c r="I1434" s="10"/>
      <c r="J1434" s="46"/>
    </row>
    <row r="1435" spans="1:10" s="2" customFormat="1" ht="12" hidden="1" outlineLevel="1">
      <c r="A1435" s="150">
        <v>2003</v>
      </c>
      <c r="B1435" s="186">
        <v>0.58</v>
      </c>
      <c r="C1435" s="187">
        <v>1600</v>
      </c>
      <c r="D1435" s="61">
        <f aca="true" t="shared" si="198" ref="D1435:D1447">B1419/C1435</f>
        <v>139.335</v>
      </c>
      <c r="E1435" s="62">
        <f>D1435/B1435</f>
        <v>240.23275862068968</v>
      </c>
      <c r="F1435" s="188"/>
      <c r="G1435" s="62" t="s">
        <v>65</v>
      </c>
      <c r="H1435" s="61"/>
      <c r="I1435" s="61"/>
      <c r="J1435" s="189"/>
    </row>
    <row r="1436" spans="1:10" s="2" customFormat="1" ht="12" hidden="1" outlineLevel="1">
      <c r="A1436" s="174">
        <v>2004</v>
      </c>
      <c r="B1436" s="190">
        <v>0.58</v>
      </c>
      <c r="C1436" s="191">
        <v>1600</v>
      </c>
      <c r="D1436" s="43">
        <f t="shared" si="198"/>
        <v>3512.340625</v>
      </c>
      <c r="E1436" s="15">
        <f aca="true" t="shared" si="199" ref="E1436:E1444">D1436/B1436</f>
        <v>6055.759698275862</v>
      </c>
      <c r="F1436" s="192"/>
      <c r="G1436" s="15" t="s">
        <v>66</v>
      </c>
      <c r="H1436" s="43"/>
      <c r="I1436" s="43"/>
      <c r="J1436" s="85"/>
    </row>
    <row r="1437" spans="1:10" s="2" customFormat="1" ht="12" hidden="1" outlineLevel="1">
      <c r="A1437" s="174">
        <v>2005</v>
      </c>
      <c r="B1437" s="190">
        <v>0.58</v>
      </c>
      <c r="C1437" s="191">
        <v>1600</v>
      </c>
      <c r="D1437" s="43">
        <f t="shared" si="198"/>
        <v>10759.451875</v>
      </c>
      <c r="E1437" s="15">
        <f t="shared" si="199"/>
        <v>18550.779094827587</v>
      </c>
      <c r="F1437" s="192"/>
      <c r="G1437" s="15" t="s">
        <v>103</v>
      </c>
      <c r="H1437" s="43"/>
      <c r="I1437" s="43"/>
      <c r="J1437" s="85"/>
    </row>
    <row r="1438" spans="1:10" s="2" customFormat="1" ht="12" hidden="1" outlineLevel="1">
      <c r="A1438" s="174">
        <v>2006</v>
      </c>
      <c r="B1438" s="190">
        <v>0.58</v>
      </c>
      <c r="C1438" s="191">
        <v>1600</v>
      </c>
      <c r="D1438" s="43">
        <f t="shared" si="198"/>
        <v>20077.449375</v>
      </c>
      <c r="E1438" s="15">
        <f t="shared" si="199"/>
        <v>34616.29202586207</v>
      </c>
      <c r="F1438" s="192"/>
      <c r="G1438" s="15" t="s">
        <v>59</v>
      </c>
      <c r="H1438" s="43"/>
      <c r="I1438" s="43"/>
      <c r="J1438" s="85"/>
    </row>
    <row r="1439" spans="1:13" s="2" customFormat="1" ht="12.75" hidden="1" outlineLevel="1">
      <c r="A1439" s="174">
        <v>2007</v>
      </c>
      <c r="B1439" s="190">
        <v>0.58</v>
      </c>
      <c r="C1439" s="191">
        <v>1600</v>
      </c>
      <c r="D1439" s="43">
        <f t="shared" si="198"/>
        <v>30580.804375</v>
      </c>
      <c r="E1439" s="15">
        <f t="shared" si="199"/>
        <v>52725.52478448276</v>
      </c>
      <c r="F1439" s="192"/>
      <c r="G1439" s="15" t="s">
        <v>60</v>
      </c>
      <c r="H1439" s="43"/>
      <c r="I1439" s="43"/>
      <c r="J1439" s="85"/>
      <c r="M1439" s="251"/>
    </row>
    <row r="1440" spans="1:10" s="2" customFormat="1" ht="12" hidden="1" outlineLevel="1">
      <c r="A1440" s="174">
        <v>2008</v>
      </c>
      <c r="B1440" s="190">
        <v>0.58</v>
      </c>
      <c r="C1440" s="191">
        <v>1600</v>
      </c>
      <c r="D1440" s="43">
        <f t="shared" si="198"/>
        <v>40721.47875</v>
      </c>
      <c r="E1440" s="15">
        <f t="shared" si="199"/>
        <v>70209.44612068967</v>
      </c>
      <c r="F1440" s="192"/>
      <c r="G1440" s="15" t="s">
        <v>61</v>
      </c>
      <c r="H1440" s="43"/>
      <c r="I1440" s="193"/>
      <c r="J1440" s="194"/>
    </row>
    <row r="1441" spans="1:10" s="2" customFormat="1" ht="12" hidden="1" outlineLevel="1">
      <c r="A1441" s="174">
        <v>2009</v>
      </c>
      <c r="B1441" s="190">
        <v>0.58</v>
      </c>
      <c r="C1441" s="191">
        <v>1600</v>
      </c>
      <c r="D1441" s="43">
        <f t="shared" si="198"/>
        <v>49318.094375</v>
      </c>
      <c r="E1441" s="15">
        <f t="shared" si="199"/>
        <v>85031.19719827587</v>
      </c>
      <c r="F1441" s="192"/>
      <c r="G1441" s="15" t="s">
        <v>67</v>
      </c>
      <c r="H1441" s="43"/>
      <c r="I1441" s="193"/>
      <c r="J1441" s="194"/>
    </row>
    <row r="1442" spans="1:10" s="2" customFormat="1" ht="12" hidden="1" outlineLevel="1">
      <c r="A1442" s="174">
        <v>2010</v>
      </c>
      <c r="B1442" s="190">
        <v>0.58</v>
      </c>
      <c r="C1442" s="191">
        <v>1600</v>
      </c>
      <c r="D1442" s="43">
        <f t="shared" si="198"/>
        <v>59025.875</v>
      </c>
      <c r="E1442" s="15">
        <f t="shared" si="199"/>
        <v>101768.75</v>
      </c>
      <c r="F1442" s="192"/>
      <c r="G1442" s="15" t="s">
        <v>68</v>
      </c>
      <c r="H1442" s="43"/>
      <c r="I1442" s="43"/>
      <c r="J1442" s="194"/>
    </row>
    <row r="1443" spans="1:10" s="2" customFormat="1" ht="12" hidden="1" outlineLevel="1">
      <c r="A1443" s="174">
        <v>2011</v>
      </c>
      <c r="B1443" s="190">
        <v>0.58</v>
      </c>
      <c r="C1443" s="191">
        <v>1600</v>
      </c>
      <c r="D1443" s="43">
        <f t="shared" si="198"/>
        <v>66107.34</v>
      </c>
      <c r="E1443" s="15">
        <f t="shared" si="199"/>
        <v>113978.1724137931</v>
      </c>
      <c r="F1443" s="192"/>
      <c r="G1443" s="153"/>
      <c r="H1443" s="14"/>
      <c r="I1443" s="14"/>
      <c r="J1443" s="241"/>
    </row>
    <row r="1444" spans="1:10" s="2" customFormat="1" ht="12" hidden="1" outlineLevel="1">
      <c r="A1444" s="174">
        <v>2012</v>
      </c>
      <c r="B1444" s="190">
        <v>0.58</v>
      </c>
      <c r="C1444" s="191">
        <v>1600</v>
      </c>
      <c r="D1444" s="43">
        <f t="shared" si="198"/>
        <v>71243.205</v>
      </c>
      <c r="E1444" s="15">
        <f t="shared" si="199"/>
        <v>122833.11206896552</v>
      </c>
      <c r="F1444" s="192"/>
      <c r="G1444" s="247" t="s">
        <v>102</v>
      </c>
      <c r="H1444" s="229"/>
      <c r="I1444" s="229"/>
      <c r="J1444" s="248">
        <f>J1431/D1447*1000000</f>
        <v>50694.87784529283</v>
      </c>
    </row>
    <row r="1445" spans="1:10" s="2" customFormat="1" ht="12" hidden="1" outlineLevel="1">
      <c r="A1445" s="174">
        <v>2013</v>
      </c>
      <c r="B1445" s="190">
        <v>0.58</v>
      </c>
      <c r="C1445" s="191">
        <v>1600</v>
      </c>
      <c r="D1445" s="43">
        <f t="shared" si="198"/>
        <v>75554.71875</v>
      </c>
      <c r="E1445" s="15">
        <f>D1445/B1445</f>
        <v>130266.75646551725</v>
      </c>
      <c r="F1445" s="192"/>
      <c r="G1445" s="195" t="s">
        <v>101</v>
      </c>
      <c r="H1445" s="196"/>
      <c r="I1445" s="196"/>
      <c r="J1445" s="249">
        <f>J1432/D1447*1000000</f>
        <v>39654.87784529283</v>
      </c>
    </row>
    <row r="1446" spans="1:10" s="2" customFormat="1" ht="12" hidden="1" outlineLevel="1">
      <c r="A1446" s="174">
        <v>2014</v>
      </c>
      <c r="B1446" s="190">
        <v>0.58</v>
      </c>
      <c r="C1446" s="191">
        <v>1600</v>
      </c>
      <c r="D1446" s="43">
        <f t="shared" si="198"/>
        <v>74909.421875</v>
      </c>
      <c r="E1446" s="15">
        <f>D1446/B1446</f>
        <v>129154.17564655174</v>
      </c>
      <c r="F1446" s="238"/>
      <c r="G1446" s="250" t="s">
        <v>105</v>
      </c>
      <c r="H1446" s="14"/>
      <c r="I1446" s="14"/>
      <c r="J1446" s="248">
        <f>C1431/D1447*1000000</f>
        <v>35264</v>
      </c>
    </row>
    <row r="1447" spans="1:10" s="197" customFormat="1" ht="12" hidden="1" outlineLevel="1">
      <c r="A1447" s="3">
        <v>2015</v>
      </c>
      <c r="B1447" s="225">
        <v>0.58</v>
      </c>
      <c r="C1447" s="226">
        <v>1600</v>
      </c>
      <c r="D1447" s="227">
        <f t="shared" si="198"/>
        <v>77888.096875</v>
      </c>
      <c r="E1447" s="227">
        <f>D1447/B1447</f>
        <v>134289.82219827588</v>
      </c>
      <c r="F1447" s="239"/>
      <c r="G1447" s="133" t="s">
        <v>104</v>
      </c>
      <c r="H1447" s="134"/>
      <c r="I1447" s="134"/>
      <c r="J1447" s="248">
        <f>(F1431+D1431+E1431)/D1447*1000000*0.8</f>
        <v>28211.2</v>
      </c>
    </row>
    <row r="1448" spans="1:10" s="2" customFormat="1" ht="12" collapsed="1">
      <c r="A1448" s="260" t="s">
        <v>86</v>
      </c>
      <c r="B1448" s="261"/>
      <c r="C1448" s="261"/>
      <c r="D1448" s="262"/>
      <c r="E1448" s="198"/>
      <c r="F1448" s="199"/>
      <c r="G1448" s="77"/>
      <c r="H1448" s="78"/>
      <c r="I1448" s="78"/>
      <c r="J1448" s="79"/>
    </row>
    <row r="1449" spans="1:10" s="2" customFormat="1" ht="12" hidden="1" outlineLevel="1">
      <c r="A1449" s="200"/>
      <c r="B1449" s="177"/>
      <c r="C1449" s="177"/>
      <c r="D1449" s="201"/>
      <c r="E1449" s="201"/>
      <c r="F1449" s="202"/>
      <c r="G1449" s="177"/>
      <c r="H1449" s="177"/>
      <c r="I1449" s="177"/>
      <c r="J1449" s="203"/>
    </row>
    <row r="1450" spans="1:10" s="2" customFormat="1" ht="12" hidden="1" outlineLevel="1">
      <c r="A1450" s="200"/>
      <c r="B1450" s="177"/>
      <c r="C1450" s="177"/>
      <c r="D1450" s="201"/>
      <c r="E1450" s="201"/>
      <c r="F1450" s="202"/>
      <c r="G1450" s="177"/>
      <c r="H1450" s="177"/>
      <c r="I1450" s="177"/>
      <c r="J1450" s="203"/>
    </row>
    <row r="1451" spans="1:10" s="2" customFormat="1" ht="12" hidden="1" outlineLevel="1">
      <c r="A1451" s="200"/>
      <c r="B1451" s="177"/>
      <c r="C1451" s="177"/>
      <c r="D1451" s="201"/>
      <c r="E1451" s="201"/>
      <c r="F1451" s="202"/>
      <c r="G1451" s="177"/>
      <c r="H1451" s="177"/>
      <c r="I1451" s="177"/>
      <c r="J1451" s="203"/>
    </row>
    <row r="1452" spans="1:10" s="2" customFormat="1" ht="12" hidden="1" outlineLevel="1">
      <c r="A1452" s="204"/>
      <c r="F1452" s="204"/>
      <c r="J1452" s="205"/>
    </row>
    <row r="1453" spans="1:10" s="2" customFormat="1" ht="12" hidden="1" outlineLevel="1">
      <c r="A1453" s="204"/>
      <c r="F1453" s="204"/>
      <c r="J1453" s="205"/>
    </row>
    <row r="1454" spans="1:10" s="2" customFormat="1" ht="12" hidden="1" outlineLevel="1">
      <c r="A1454" s="204"/>
      <c r="F1454" s="204"/>
      <c r="J1454" s="205"/>
    </row>
    <row r="1455" spans="1:10" s="2" customFormat="1" ht="12" hidden="1" outlineLevel="1">
      <c r="A1455" s="204"/>
      <c r="F1455" s="204"/>
      <c r="J1455" s="205"/>
    </row>
    <row r="1456" spans="1:10" s="2" customFormat="1" ht="12" hidden="1" outlineLevel="1">
      <c r="A1456" s="204"/>
      <c r="F1456" s="204"/>
      <c r="J1456" s="205"/>
    </row>
    <row r="1457" spans="1:10" s="2" customFormat="1" ht="12" hidden="1" outlineLevel="1">
      <c r="A1457" s="204"/>
      <c r="F1457" s="204"/>
      <c r="J1457" s="205"/>
    </row>
    <row r="1458" spans="1:10" s="2" customFormat="1" ht="12" hidden="1" outlineLevel="1">
      <c r="A1458" s="204"/>
      <c r="F1458" s="204"/>
      <c r="J1458" s="205"/>
    </row>
    <row r="1459" spans="1:10" s="2" customFormat="1" ht="12" hidden="1" outlineLevel="1">
      <c r="A1459" s="204"/>
      <c r="F1459" s="204"/>
      <c r="J1459" s="205"/>
    </row>
    <row r="1460" spans="1:10" s="2" customFormat="1" ht="12" hidden="1" outlineLevel="1">
      <c r="A1460" s="204"/>
      <c r="F1460" s="204"/>
      <c r="J1460" s="205"/>
    </row>
    <row r="1461" spans="1:10" s="2" customFormat="1" ht="12" hidden="1" outlineLevel="1">
      <c r="A1461" s="204"/>
      <c r="F1461" s="204"/>
      <c r="J1461" s="205"/>
    </row>
    <row r="1462" spans="1:10" s="2" customFormat="1" ht="12" hidden="1" outlineLevel="1">
      <c r="A1462" s="204"/>
      <c r="F1462" s="204"/>
      <c r="J1462" s="205"/>
    </row>
    <row r="1463" spans="1:10" s="2" customFormat="1" ht="12" hidden="1" outlineLevel="1">
      <c r="A1463" s="204"/>
      <c r="F1463" s="204"/>
      <c r="J1463" s="205"/>
    </row>
    <row r="1464" spans="1:10" s="2" customFormat="1" ht="12" hidden="1" outlineLevel="1">
      <c r="A1464" s="204"/>
      <c r="F1464" s="204"/>
      <c r="J1464" s="205"/>
    </row>
    <row r="1465" spans="1:10" s="2" customFormat="1" ht="12" hidden="1" outlineLevel="1">
      <c r="A1465" s="204"/>
      <c r="F1465" s="204"/>
      <c r="J1465" s="205"/>
    </row>
    <row r="1466" spans="1:10" s="2" customFormat="1" ht="12" hidden="1" outlineLevel="1">
      <c r="A1466" s="204"/>
      <c r="F1466" s="204"/>
      <c r="J1466" s="205"/>
    </row>
    <row r="1467" spans="1:10" s="2" customFormat="1" ht="12" hidden="1" outlineLevel="1">
      <c r="A1467" s="204"/>
      <c r="F1467" s="204"/>
      <c r="J1467" s="205"/>
    </row>
    <row r="1468" spans="1:10" s="2" customFormat="1" ht="12" hidden="1" outlineLevel="1">
      <c r="A1468" s="204"/>
      <c r="F1468" s="204"/>
      <c r="J1468" s="205"/>
    </row>
    <row r="1469" spans="1:10" s="2" customFormat="1" ht="12" hidden="1" outlineLevel="1">
      <c r="A1469" s="204"/>
      <c r="F1469" s="204"/>
      <c r="J1469" s="205"/>
    </row>
    <row r="1470" spans="1:10" s="2" customFormat="1" ht="12" hidden="1" outlineLevel="1">
      <c r="A1470" s="204"/>
      <c r="F1470" s="204"/>
      <c r="J1470" s="205"/>
    </row>
    <row r="1471" spans="1:10" s="2" customFormat="1" ht="12" hidden="1" outlineLevel="1">
      <c r="A1471" s="204"/>
      <c r="F1471" s="204"/>
      <c r="J1471" s="205"/>
    </row>
    <row r="1472" spans="1:10" s="2" customFormat="1" ht="12" hidden="1" outlineLevel="1">
      <c r="A1472" s="204"/>
      <c r="F1472" s="204"/>
      <c r="J1472" s="205"/>
    </row>
    <row r="1473" spans="1:10" s="2" customFormat="1" ht="12" hidden="1" outlineLevel="1">
      <c r="A1473" s="204"/>
      <c r="F1473" s="204"/>
      <c r="J1473" s="205"/>
    </row>
    <row r="1474" spans="1:10" s="2" customFormat="1" ht="12" hidden="1" outlineLevel="1">
      <c r="A1474" s="204"/>
      <c r="F1474" s="204"/>
      <c r="J1474" s="205"/>
    </row>
    <row r="1475" spans="1:10" s="2" customFormat="1" ht="12" hidden="1" outlineLevel="1">
      <c r="A1475" s="204"/>
      <c r="F1475" s="204"/>
      <c r="J1475" s="205"/>
    </row>
    <row r="1476" spans="1:10" s="2" customFormat="1" ht="12" hidden="1" outlineLevel="1">
      <c r="A1476" s="204"/>
      <c r="F1476" s="204"/>
      <c r="J1476" s="205"/>
    </row>
    <row r="1477" spans="1:10" s="2" customFormat="1" ht="12" hidden="1" outlineLevel="1">
      <c r="A1477" s="204"/>
      <c r="F1477" s="204"/>
      <c r="J1477" s="205"/>
    </row>
    <row r="1478" spans="1:10" s="2" customFormat="1" ht="12" hidden="1" outlineLevel="1">
      <c r="A1478" s="204"/>
      <c r="F1478" s="204"/>
      <c r="J1478" s="205"/>
    </row>
    <row r="1479" spans="1:10" s="2" customFormat="1" ht="12" hidden="1" outlineLevel="1">
      <c r="A1479" s="204"/>
      <c r="F1479" s="204"/>
      <c r="J1479" s="205"/>
    </row>
    <row r="1480" spans="1:10" s="2" customFormat="1" ht="12" hidden="1" outlineLevel="1">
      <c r="A1480" s="204"/>
      <c r="F1480" s="204"/>
      <c r="J1480" s="205"/>
    </row>
    <row r="1481" spans="1:10" s="2" customFormat="1" ht="12" hidden="1" outlineLevel="1">
      <c r="A1481" s="204"/>
      <c r="F1481" s="204"/>
      <c r="J1481" s="205"/>
    </row>
    <row r="1482" spans="1:10" s="2" customFormat="1" ht="12" hidden="1" outlineLevel="1">
      <c r="A1482" s="204"/>
      <c r="F1482" s="204"/>
      <c r="J1482" s="205"/>
    </row>
    <row r="1483" spans="1:10" s="2" customFormat="1" ht="12" hidden="1" outlineLevel="1">
      <c r="A1483" s="204"/>
      <c r="F1483" s="204"/>
      <c r="J1483" s="205"/>
    </row>
    <row r="1484" spans="1:10" s="2" customFormat="1" ht="12" hidden="1" outlineLevel="1">
      <c r="A1484" s="204"/>
      <c r="F1484" s="204"/>
      <c r="J1484" s="205"/>
    </row>
    <row r="1485" spans="1:10" s="2" customFormat="1" ht="12" hidden="1" outlineLevel="1">
      <c r="A1485" s="204"/>
      <c r="F1485" s="204"/>
      <c r="J1485" s="205"/>
    </row>
    <row r="1486" spans="1:10" s="2" customFormat="1" ht="12" hidden="1" outlineLevel="1">
      <c r="A1486" s="204"/>
      <c r="F1486" s="204"/>
      <c r="J1486" s="205"/>
    </row>
    <row r="1487" spans="1:10" s="2" customFormat="1" ht="12" hidden="1" outlineLevel="1">
      <c r="A1487" s="204"/>
      <c r="F1487" s="204"/>
      <c r="J1487" s="205"/>
    </row>
    <row r="1488" spans="1:10" s="2" customFormat="1" ht="12" hidden="1" outlineLevel="1">
      <c r="A1488" s="204"/>
      <c r="F1488" s="204"/>
      <c r="J1488" s="205"/>
    </row>
    <row r="1489" spans="1:10" s="2" customFormat="1" ht="12" hidden="1" outlineLevel="1">
      <c r="A1489" s="204"/>
      <c r="F1489" s="204"/>
      <c r="J1489" s="205"/>
    </row>
    <row r="1490" spans="1:10" s="2" customFormat="1" ht="12" hidden="1" outlineLevel="1">
      <c r="A1490" s="204"/>
      <c r="F1490" s="204"/>
      <c r="J1490" s="205"/>
    </row>
    <row r="1491" spans="1:10" s="2" customFormat="1" ht="12" hidden="1" outlineLevel="1">
      <c r="A1491" s="204"/>
      <c r="F1491" s="204"/>
      <c r="J1491" s="205"/>
    </row>
    <row r="1492" spans="1:10" s="2" customFormat="1" ht="12" hidden="1" outlineLevel="1">
      <c r="A1492" s="204"/>
      <c r="F1492" s="204"/>
      <c r="J1492" s="205"/>
    </row>
    <row r="1493" spans="1:10" s="2" customFormat="1" ht="13.5" hidden="1" outlineLevel="1">
      <c r="A1493" s="206"/>
      <c r="B1493" s="207"/>
      <c r="C1493" s="207"/>
      <c r="D1493" s="207"/>
      <c r="E1493" s="207"/>
      <c r="F1493" s="206"/>
      <c r="G1493" s="207"/>
      <c r="H1493" s="207"/>
      <c r="I1493" s="207"/>
      <c r="J1493" s="208"/>
    </row>
    <row r="1494" spans="1:10" s="2" customFormat="1" ht="13.5" hidden="1" outlineLevel="1">
      <c r="A1494" s="206"/>
      <c r="B1494" s="207"/>
      <c r="C1494" s="207"/>
      <c r="D1494" s="207"/>
      <c r="E1494" s="207"/>
      <c r="F1494" s="206"/>
      <c r="G1494" s="207"/>
      <c r="H1494" s="207"/>
      <c r="I1494" s="207"/>
      <c r="J1494" s="208"/>
    </row>
    <row r="1495" spans="1:10" s="2" customFormat="1" ht="13.5" hidden="1" outlineLevel="1">
      <c r="A1495" s="206"/>
      <c r="B1495" s="207"/>
      <c r="C1495" s="207"/>
      <c r="D1495" s="207"/>
      <c r="E1495" s="207"/>
      <c r="F1495" s="206"/>
      <c r="G1495" s="207"/>
      <c r="H1495" s="207"/>
      <c r="I1495" s="207"/>
      <c r="J1495" s="208"/>
    </row>
    <row r="1496" spans="1:10" s="2" customFormat="1" ht="13.5" hidden="1" outlineLevel="1">
      <c r="A1496" s="206"/>
      <c r="B1496" s="207"/>
      <c r="C1496" s="207"/>
      <c r="D1496" s="207"/>
      <c r="E1496" s="207"/>
      <c r="F1496" s="206"/>
      <c r="G1496" s="207"/>
      <c r="H1496" s="207"/>
      <c r="I1496" s="207"/>
      <c r="J1496" s="208"/>
    </row>
    <row r="1497" spans="1:10" s="2" customFormat="1" ht="13.5" hidden="1" outlineLevel="1">
      <c r="A1497" s="206"/>
      <c r="B1497" s="207"/>
      <c r="C1497" s="207"/>
      <c r="D1497" s="207"/>
      <c r="E1497" s="207"/>
      <c r="F1497" s="206"/>
      <c r="G1497" s="207"/>
      <c r="H1497" s="207"/>
      <c r="I1497" s="207"/>
      <c r="J1497" s="208"/>
    </row>
    <row r="1498" spans="1:10" s="2" customFormat="1" ht="13.5" hidden="1" outlineLevel="1">
      <c r="A1498" s="206"/>
      <c r="B1498" s="207"/>
      <c r="C1498" s="207"/>
      <c r="D1498" s="207"/>
      <c r="E1498" s="207"/>
      <c r="F1498" s="206"/>
      <c r="G1498" s="207"/>
      <c r="H1498" s="207"/>
      <c r="I1498" s="207"/>
      <c r="J1498" s="208"/>
    </row>
    <row r="1499" spans="1:10" s="2" customFormat="1" ht="13.5" hidden="1" outlineLevel="1">
      <c r="A1499" s="206"/>
      <c r="B1499" s="207"/>
      <c r="C1499" s="207"/>
      <c r="D1499" s="207"/>
      <c r="E1499" s="207"/>
      <c r="F1499" s="206"/>
      <c r="G1499" s="207"/>
      <c r="H1499" s="207"/>
      <c r="I1499" s="207"/>
      <c r="J1499" s="208"/>
    </row>
    <row r="1500" spans="1:10" s="2" customFormat="1" ht="13.5" hidden="1" outlineLevel="1">
      <c r="A1500" s="206"/>
      <c r="B1500" s="207"/>
      <c r="C1500" s="207"/>
      <c r="D1500" s="207"/>
      <c r="E1500" s="207"/>
      <c r="F1500" s="206"/>
      <c r="G1500" s="207"/>
      <c r="H1500" s="207"/>
      <c r="I1500" s="207"/>
      <c r="J1500" s="208"/>
    </row>
    <row r="1501" spans="1:10" s="2" customFormat="1" ht="13.5" hidden="1" outlineLevel="1">
      <c r="A1501" s="206"/>
      <c r="B1501" s="207"/>
      <c r="C1501" s="207"/>
      <c r="D1501" s="207"/>
      <c r="E1501" s="207"/>
      <c r="F1501" s="206"/>
      <c r="G1501" s="207"/>
      <c r="H1501" s="207"/>
      <c r="I1501" s="207"/>
      <c r="J1501" s="208"/>
    </row>
    <row r="1502" spans="1:10" s="2" customFormat="1" ht="13.5" hidden="1" outlineLevel="1">
      <c r="A1502" s="206"/>
      <c r="B1502" s="207"/>
      <c r="C1502" s="207"/>
      <c r="D1502" s="207"/>
      <c r="E1502" s="207"/>
      <c r="F1502" s="206"/>
      <c r="G1502" s="207"/>
      <c r="H1502" s="207"/>
      <c r="I1502" s="207"/>
      <c r="J1502" s="208"/>
    </row>
    <row r="1503" spans="1:10" s="2" customFormat="1" ht="13.5" hidden="1" outlineLevel="1">
      <c r="A1503" s="206"/>
      <c r="B1503" s="207"/>
      <c r="C1503" s="207"/>
      <c r="D1503" s="207"/>
      <c r="E1503" s="207"/>
      <c r="F1503" s="206"/>
      <c r="G1503" s="207"/>
      <c r="H1503" s="207"/>
      <c r="I1503" s="207"/>
      <c r="J1503" s="208"/>
    </row>
    <row r="1504" spans="1:10" s="2" customFormat="1" ht="13.5" hidden="1" outlineLevel="1">
      <c r="A1504" s="206"/>
      <c r="B1504" s="207"/>
      <c r="C1504" s="207"/>
      <c r="D1504" s="207"/>
      <c r="E1504" s="207"/>
      <c r="F1504" s="206"/>
      <c r="G1504" s="207"/>
      <c r="H1504" s="207"/>
      <c r="I1504" s="207"/>
      <c r="J1504" s="208"/>
    </row>
    <row r="1505" spans="1:10" s="2" customFormat="1" ht="13.5" hidden="1" outlineLevel="1">
      <c r="A1505" s="206"/>
      <c r="B1505" s="207"/>
      <c r="C1505" s="207"/>
      <c r="D1505" s="207"/>
      <c r="E1505" s="207"/>
      <c r="F1505" s="206"/>
      <c r="G1505" s="207"/>
      <c r="H1505" s="207"/>
      <c r="I1505" s="207"/>
      <c r="J1505" s="208"/>
    </row>
    <row r="1506" spans="1:10" s="2" customFormat="1" ht="13.5" hidden="1" outlineLevel="1">
      <c r="A1506" s="206"/>
      <c r="B1506" s="207"/>
      <c r="C1506" s="207"/>
      <c r="D1506" s="207"/>
      <c r="E1506" s="207"/>
      <c r="F1506" s="206"/>
      <c r="G1506" s="207"/>
      <c r="H1506" s="207"/>
      <c r="I1506" s="207"/>
      <c r="J1506" s="208"/>
    </row>
    <row r="1507" spans="1:10" s="2" customFormat="1" ht="13.5" hidden="1" outlineLevel="1">
      <c r="A1507" s="206"/>
      <c r="B1507" s="207"/>
      <c r="C1507" s="207"/>
      <c r="D1507" s="207"/>
      <c r="E1507" s="207"/>
      <c r="F1507" s="206"/>
      <c r="G1507" s="207"/>
      <c r="H1507" s="207"/>
      <c r="I1507" s="207"/>
      <c r="J1507" s="208"/>
    </row>
    <row r="1508" spans="1:10" s="2" customFormat="1" ht="13.5" hidden="1" outlineLevel="1">
      <c r="A1508" s="206"/>
      <c r="B1508" s="207"/>
      <c r="C1508" s="207"/>
      <c r="D1508" s="207"/>
      <c r="E1508" s="207"/>
      <c r="F1508" s="206"/>
      <c r="G1508" s="207"/>
      <c r="H1508" s="207"/>
      <c r="I1508" s="207"/>
      <c r="J1508" s="208"/>
    </row>
    <row r="1509" spans="1:10" s="2" customFormat="1" ht="13.5" hidden="1" outlineLevel="1">
      <c r="A1509" s="206"/>
      <c r="B1509" s="207"/>
      <c r="C1509" s="207"/>
      <c r="D1509" s="207"/>
      <c r="E1509" s="207"/>
      <c r="F1509" s="206"/>
      <c r="G1509" s="207"/>
      <c r="H1509" s="207"/>
      <c r="I1509" s="207"/>
      <c r="J1509" s="208"/>
    </row>
    <row r="1510" spans="1:10" s="2" customFormat="1" ht="13.5" hidden="1" outlineLevel="1">
      <c r="A1510" s="206"/>
      <c r="B1510" s="207"/>
      <c r="C1510" s="207"/>
      <c r="D1510" s="207"/>
      <c r="E1510" s="207"/>
      <c r="F1510" s="206"/>
      <c r="G1510" s="207"/>
      <c r="H1510" s="207"/>
      <c r="I1510" s="207"/>
      <c r="J1510" s="208"/>
    </row>
    <row r="1511" spans="1:10" s="2" customFormat="1" ht="13.5" hidden="1" outlineLevel="1">
      <c r="A1511" s="206"/>
      <c r="B1511" s="207"/>
      <c r="C1511" s="207"/>
      <c r="D1511" s="207"/>
      <c r="E1511" s="207"/>
      <c r="F1511" s="206"/>
      <c r="G1511" s="207"/>
      <c r="H1511" s="207"/>
      <c r="I1511" s="207"/>
      <c r="J1511" s="208"/>
    </row>
    <row r="1512" spans="1:10" s="2" customFormat="1" ht="13.5" hidden="1" outlineLevel="1">
      <c r="A1512" s="206"/>
      <c r="B1512" s="207"/>
      <c r="C1512" s="207"/>
      <c r="D1512" s="207"/>
      <c r="E1512" s="207"/>
      <c r="F1512" s="206"/>
      <c r="G1512" s="207"/>
      <c r="H1512" s="207"/>
      <c r="I1512" s="207"/>
      <c r="J1512" s="208"/>
    </row>
    <row r="1513" spans="1:10" s="2" customFormat="1" ht="13.5" hidden="1" outlineLevel="1">
      <c r="A1513" s="206"/>
      <c r="B1513" s="207"/>
      <c r="C1513" s="207"/>
      <c r="D1513" s="207"/>
      <c r="E1513" s="207"/>
      <c r="F1513" s="206"/>
      <c r="G1513" s="207"/>
      <c r="H1513" s="207"/>
      <c r="I1513" s="207"/>
      <c r="J1513" s="208"/>
    </row>
    <row r="1514" spans="1:10" s="2" customFormat="1" ht="13.5" hidden="1" outlineLevel="1">
      <c r="A1514" s="206"/>
      <c r="B1514" s="207"/>
      <c r="C1514" s="207"/>
      <c r="D1514" s="207"/>
      <c r="E1514" s="207"/>
      <c r="F1514" s="206"/>
      <c r="G1514" s="207"/>
      <c r="H1514" s="207"/>
      <c r="I1514" s="207"/>
      <c r="J1514" s="208"/>
    </row>
    <row r="1515" spans="1:10" s="2" customFormat="1" ht="13.5" hidden="1" outlineLevel="1">
      <c r="A1515" s="206"/>
      <c r="B1515" s="207"/>
      <c r="C1515" s="207"/>
      <c r="D1515" s="207"/>
      <c r="E1515" s="207"/>
      <c r="F1515" s="206"/>
      <c r="G1515" s="207"/>
      <c r="H1515" s="207"/>
      <c r="I1515" s="207"/>
      <c r="J1515" s="208"/>
    </row>
    <row r="1516" spans="1:10" s="2" customFormat="1" ht="13.5" hidden="1" outlineLevel="1">
      <c r="A1516" s="206"/>
      <c r="B1516" s="207"/>
      <c r="C1516" s="207"/>
      <c r="D1516" s="207"/>
      <c r="E1516" s="207"/>
      <c r="F1516" s="206"/>
      <c r="G1516" s="207"/>
      <c r="H1516" s="207"/>
      <c r="I1516" s="207"/>
      <c r="J1516" s="208"/>
    </row>
    <row r="1517" spans="1:10" s="2" customFormat="1" ht="13.5" hidden="1" outlineLevel="1">
      <c r="A1517" s="206"/>
      <c r="B1517" s="207"/>
      <c r="C1517" s="207"/>
      <c r="D1517" s="207"/>
      <c r="E1517" s="207"/>
      <c r="F1517" s="206"/>
      <c r="G1517" s="207"/>
      <c r="H1517" s="207"/>
      <c r="I1517" s="207"/>
      <c r="J1517" s="208"/>
    </row>
    <row r="1518" spans="1:10" s="2" customFormat="1" ht="13.5" hidden="1" outlineLevel="1">
      <c r="A1518" s="206"/>
      <c r="B1518" s="207"/>
      <c r="C1518" s="207"/>
      <c r="D1518" s="207"/>
      <c r="E1518" s="207"/>
      <c r="F1518" s="206"/>
      <c r="G1518" s="207"/>
      <c r="H1518" s="207"/>
      <c r="I1518" s="207"/>
      <c r="J1518" s="208"/>
    </row>
    <row r="1519" spans="1:10" s="2" customFormat="1" ht="13.5" hidden="1" outlineLevel="1">
      <c r="A1519" s="206"/>
      <c r="B1519" s="207"/>
      <c r="C1519" s="207"/>
      <c r="D1519" s="207"/>
      <c r="E1519" s="207"/>
      <c r="F1519" s="206"/>
      <c r="G1519" s="207"/>
      <c r="H1519" s="207"/>
      <c r="I1519" s="207"/>
      <c r="J1519" s="208"/>
    </row>
    <row r="1520" spans="1:10" s="2" customFormat="1" ht="13.5" hidden="1" outlineLevel="1">
      <c r="A1520" s="206"/>
      <c r="B1520" s="207"/>
      <c r="C1520" s="207"/>
      <c r="D1520" s="207"/>
      <c r="E1520" s="207"/>
      <c r="F1520" s="206"/>
      <c r="G1520" s="207"/>
      <c r="H1520" s="207"/>
      <c r="I1520" s="207"/>
      <c r="J1520" s="208"/>
    </row>
    <row r="1521" spans="1:10" s="2" customFormat="1" ht="13.5" hidden="1" outlineLevel="1">
      <c r="A1521" s="206"/>
      <c r="B1521" s="207"/>
      <c r="C1521" s="207"/>
      <c r="D1521" s="207"/>
      <c r="E1521" s="207"/>
      <c r="F1521" s="206"/>
      <c r="G1521" s="207"/>
      <c r="H1521" s="207"/>
      <c r="I1521" s="207"/>
      <c r="J1521" s="208"/>
    </row>
    <row r="1522" spans="1:10" s="2" customFormat="1" ht="13.5" hidden="1" outlineLevel="1">
      <c r="A1522" s="206"/>
      <c r="B1522" s="207"/>
      <c r="C1522" s="207"/>
      <c r="D1522" s="207"/>
      <c r="E1522" s="207"/>
      <c r="F1522" s="206"/>
      <c r="G1522" s="207"/>
      <c r="H1522" s="207"/>
      <c r="I1522" s="207"/>
      <c r="J1522" s="208"/>
    </row>
    <row r="1523" spans="1:10" s="2" customFormat="1" ht="13.5" hidden="1" outlineLevel="1">
      <c r="A1523" s="206"/>
      <c r="B1523" s="207"/>
      <c r="C1523" s="207"/>
      <c r="D1523" s="207"/>
      <c r="E1523" s="207"/>
      <c r="F1523" s="206"/>
      <c r="G1523" s="207"/>
      <c r="H1523" s="207"/>
      <c r="I1523" s="207"/>
      <c r="J1523" s="208"/>
    </row>
    <row r="1524" spans="1:10" s="2" customFormat="1" ht="13.5" hidden="1" outlineLevel="1">
      <c r="A1524" s="206"/>
      <c r="B1524" s="207"/>
      <c r="C1524" s="207"/>
      <c r="D1524" s="207"/>
      <c r="E1524" s="207"/>
      <c r="F1524" s="206"/>
      <c r="G1524" s="207"/>
      <c r="H1524" s="207"/>
      <c r="I1524" s="207"/>
      <c r="J1524" s="208"/>
    </row>
    <row r="1525" spans="1:10" s="2" customFormat="1" ht="13.5" hidden="1" outlineLevel="1">
      <c r="A1525" s="206"/>
      <c r="B1525" s="207"/>
      <c r="C1525" s="207"/>
      <c r="D1525" s="207"/>
      <c r="E1525" s="207"/>
      <c r="F1525" s="206"/>
      <c r="G1525" s="207"/>
      <c r="H1525" s="207"/>
      <c r="I1525" s="207"/>
      <c r="J1525" s="208"/>
    </row>
    <row r="1526" spans="1:10" s="2" customFormat="1" ht="13.5" hidden="1" outlineLevel="1">
      <c r="A1526" s="206"/>
      <c r="B1526" s="207"/>
      <c r="C1526" s="207"/>
      <c r="D1526" s="207"/>
      <c r="E1526" s="207"/>
      <c r="F1526" s="206"/>
      <c r="G1526" s="207"/>
      <c r="H1526" s="207"/>
      <c r="I1526" s="207"/>
      <c r="J1526" s="208"/>
    </row>
    <row r="1527" spans="1:10" s="2" customFormat="1" ht="13.5" hidden="1" outlineLevel="1">
      <c r="A1527" s="206"/>
      <c r="B1527" s="207"/>
      <c r="C1527" s="207"/>
      <c r="D1527" s="207"/>
      <c r="E1527" s="207"/>
      <c r="F1527" s="206"/>
      <c r="G1527" s="207"/>
      <c r="H1527" s="207"/>
      <c r="I1527" s="207"/>
      <c r="J1527" s="208"/>
    </row>
    <row r="1528" spans="1:10" s="2" customFormat="1" ht="13.5" hidden="1" outlineLevel="1">
      <c r="A1528" s="206"/>
      <c r="B1528" s="207"/>
      <c r="C1528" s="207"/>
      <c r="D1528" s="207"/>
      <c r="E1528" s="207"/>
      <c r="F1528" s="206"/>
      <c r="G1528" s="207"/>
      <c r="H1528" s="207"/>
      <c r="I1528" s="207"/>
      <c r="J1528" s="208"/>
    </row>
    <row r="1529" spans="1:10" s="2" customFormat="1" ht="13.5" hidden="1" outlineLevel="1">
      <c r="A1529" s="206"/>
      <c r="B1529" s="207"/>
      <c r="C1529" s="207"/>
      <c r="D1529" s="207"/>
      <c r="E1529" s="207"/>
      <c r="F1529" s="206"/>
      <c r="G1529" s="207"/>
      <c r="H1529" s="207"/>
      <c r="I1529" s="207"/>
      <c r="J1529" s="208"/>
    </row>
    <row r="1530" spans="1:10" s="2" customFormat="1" ht="13.5" hidden="1" outlineLevel="1">
      <c r="A1530" s="206"/>
      <c r="B1530" s="207"/>
      <c r="C1530" s="207"/>
      <c r="D1530" s="207"/>
      <c r="E1530" s="207"/>
      <c r="F1530" s="206"/>
      <c r="G1530" s="207"/>
      <c r="H1530" s="207"/>
      <c r="I1530" s="207"/>
      <c r="J1530" s="208"/>
    </row>
    <row r="1531" spans="1:10" s="2" customFormat="1" ht="13.5" hidden="1" outlineLevel="1">
      <c r="A1531" s="206"/>
      <c r="B1531" s="207"/>
      <c r="C1531" s="207"/>
      <c r="D1531" s="207"/>
      <c r="E1531" s="207"/>
      <c r="F1531" s="206"/>
      <c r="G1531" s="207"/>
      <c r="H1531" s="207"/>
      <c r="I1531" s="207"/>
      <c r="J1531" s="208"/>
    </row>
    <row r="1532" spans="1:10" s="2" customFormat="1" ht="12" hidden="1" outlineLevel="1">
      <c r="A1532" s="209"/>
      <c r="F1532" s="204"/>
      <c r="J1532" s="205"/>
    </row>
    <row r="1533" spans="1:10" s="2" customFormat="1" ht="12" hidden="1" outlineLevel="1">
      <c r="A1533" s="209"/>
      <c r="F1533" s="204"/>
      <c r="J1533" s="205"/>
    </row>
    <row r="1534" spans="1:10" s="2" customFormat="1" ht="12" hidden="1" outlineLevel="1">
      <c r="A1534" s="204"/>
      <c r="F1534" s="204"/>
      <c r="J1534" s="205"/>
    </row>
    <row r="1535" spans="1:10" s="2" customFormat="1" ht="12" hidden="1" outlineLevel="1">
      <c r="A1535" s="204"/>
      <c r="F1535" s="204"/>
      <c r="J1535" s="205"/>
    </row>
    <row r="1536" spans="1:10" s="2" customFormat="1" ht="12" hidden="1" outlineLevel="1">
      <c r="A1536" s="204"/>
      <c r="F1536" s="204"/>
      <c r="J1536" s="205"/>
    </row>
    <row r="1537" spans="1:10" s="2" customFormat="1" ht="12" hidden="1" outlineLevel="1">
      <c r="A1537" s="204"/>
      <c r="F1537" s="204"/>
      <c r="J1537" s="205"/>
    </row>
    <row r="1538" spans="1:10" s="2" customFormat="1" ht="12" hidden="1" outlineLevel="1">
      <c r="A1538" s="204"/>
      <c r="F1538" s="204"/>
      <c r="J1538" s="205"/>
    </row>
    <row r="1539" spans="1:10" s="2" customFormat="1" ht="12" hidden="1" outlineLevel="1">
      <c r="A1539" s="204"/>
      <c r="F1539" s="204"/>
      <c r="J1539" s="205"/>
    </row>
    <row r="1540" spans="1:10" s="2" customFormat="1" ht="12" hidden="1" outlineLevel="1">
      <c r="A1540" s="204"/>
      <c r="F1540" s="204"/>
      <c r="J1540" s="205"/>
    </row>
    <row r="1541" spans="1:10" s="2" customFormat="1" ht="12" hidden="1" outlineLevel="1">
      <c r="A1541" s="204"/>
      <c r="F1541" s="204"/>
      <c r="J1541" s="205"/>
    </row>
    <row r="1542" spans="1:10" s="2" customFormat="1" ht="12" hidden="1" outlineLevel="1">
      <c r="A1542" s="204"/>
      <c r="F1542" s="204"/>
      <c r="J1542" s="205"/>
    </row>
    <row r="1543" spans="1:10" s="2" customFormat="1" ht="12" hidden="1" outlineLevel="1">
      <c r="A1543" s="204"/>
      <c r="F1543" s="204"/>
      <c r="J1543" s="205"/>
    </row>
    <row r="1544" spans="1:10" s="2" customFormat="1" ht="12" hidden="1" outlineLevel="1">
      <c r="A1544" s="204"/>
      <c r="F1544" s="204"/>
      <c r="J1544" s="205"/>
    </row>
    <row r="1545" spans="1:10" s="2" customFormat="1" ht="12" hidden="1" outlineLevel="1">
      <c r="A1545" s="204"/>
      <c r="F1545" s="204"/>
      <c r="J1545" s="205"/>
    </row>
    <row r="1546" spans="1:10" s="2" customFormat="1" ht="12" hidden="1" outlineLevel="1">
      <c r="A1546" s="204"/>
      <c r="F1546" s="204"/>
      <c r="J1546" s="205"/>
    </row>
    <row r="1547" spans="1:10" s="2" customFormat="1" ht="12" hidden="1" outlineLevel="1">
      <c r="A1547" s="204"/>
      <c r="F1547" s="204"/>
      <c r="J1547" s="205"/>
    </row>
    <row r="1548" spans="1:10" s="2" customFormat="1" ht="12" hidden="1" outlineLevel="1">
      <c r="A1548" s="204"/>
      <c r="F1548" s="204"/>
      <c r="J1548" s="205"/>
    </row>
    <row r="1549" spans="1:10" s="2" customFormat="1" ht="12" hidden="1" outlineLevel="1">
      <c r="A1549" s="204"/>
      <c r="F1549" s="204"/>
      <c r="J1549" s="205"/>
    </row>
    <row r="1550" spans="1:10" s="2" customFormat="1" ht="12" hidden="1" outlineLevel="1">
      <c r="A1550" s="204"/>
      <c r="F1550" s="204"/>
      <c r="J1550" s="205"/>
    </row>
    <row r="1551" spans="1:10" s="2" customFormat="1" ht="12" hidden="1" outlineLevel="1">
      <c r="A1551" s="204"/>
      <c r="F1551" s="204"/>
      <c r="J1551" s="205"/>
    </row>
    <row r="1552" spans="1:10" s="2" customFormat="1" ht="12" hidden="1" outlineLevel="1">
      <c r="A1552" s="204"/>
      <c r="F1552" s="204"/>
      <c r="J1552" s="205"/>
    </row>
    <row r="1553" spans="1:10" s="2" customFormat="1" ht="12" hidden="1" outlineLevel="1">
      <c r="A1553" s="204"/>
      <c r="F1553" s="204"/>
      <c r="J1553" s="205"/>
    </row>
    <row r="1554" spans="1:10" s="2" customFormat="1" ht="12" hidden="1" outlineLevel="1">
      <c r="A1554" s="204"/>
      <c r="F1554" s="204"/>
      <c r="J1554" s="205"/>
    </row>
    <row r="1555" spans="1:10" s="2" customFormat="1" ht="12" hidden="1" outlineLevel="1">
      <c r="A1555" s="204"/>
      <c r="F1555" s="204"/>
      <c r="J1555" s="205"/>
    </row>
    <row r="1556" spans="1:10" s="2" customFormat="1" ht="12" hidden="1" outlineLevel="1">
      <c r="A1556" s="204"/>
      <c r="F1556" s="204"/>
      <c r="J1556" s="205"/>
    </row>
    <row r="1557" spans="1:10" s="2" customFormat="1" ht="12" hidden="1" outlineLevel="1">
      <c r="A1557" s="204"/>
      <c r="F1557" s="204"/>
      <c r="J1557" s="205"/>
    </row>
    <row r="1558" spans="1:10" s="2" customFormat="1" ht="12" hidden="1" outlineLevel="1">
      <c r="A1558" s="204"/>
      <c r="F1558" s="204"/>
      <c r="J1558" s="205"/>
    </row>
    <row r="1559" spans="1:10" s="2" customFormat="1" ht="12" hidden="1" outlineLevel="1">
      <c r="A1559" s="204"/>
      <c r="F1559" s="204"/>
      <c r="J1559" s="205"/>
    </row>
    <row r="1560" spans="1:10" s="2" customFormat="1" ht="12" hidden="1" outlineLevel="1">
      <c r="A1560" s="204"/>
      <c r="F1560" s="204"/>
      <c r="J1560" s="205"/>
    </row>
    <row r="1561" spans="1:10" s="2" customFormat="1" ht="12" hidden="1" outlineLevel="1">
      <c r="A1561" s="204"/>
      <c r="F1561" s="204"/>
      <c r="J1561" s="205"/>
    </row>
    <row r="1562" spans="1:10" s="2" customFormat="1" ht="12" hidden="1" outlineLevel="1">
      <c r="A1562" s="204"/>
      <c r="F1562" s="204"/>
      <c r="J1562" s="205"/>
    </row>
    <row r="1563" spans="1:10" s="2" customFormat="1" ht="12" hidden="1" outlineLevel="1">
      <c r="A1563" s="204"/>
      <c r="F1563" s="204"/>
      <c r="J1563" s="205"/>
    </row>
    <row r="1564" spans="1:10" s="2" customFormat="1" ht="12" hidden="1" outlineLevel="1">
      <c r="A1564" s="204"/>
      <c r="F1564" s="204"/>
      <c r="J1564" s="205"/>
    </row>
    <row r="1565" spans="1:10" s="2" customFormat="1" ht="12" hidden="1" outlineLevel="1">
      <c r="A1565" s="204"/>
      <c r="F1565" s="204"/>
      <c r="J1565" s="205"/>
    </row>
    <row r="1566" spans="1:10" s="2" customFormat="1" ht="12" hidden="1" outlineLevel="1">
      <c r="A1566" s="204"/>
      <c r="F1566" s="204"/>
      <c r="J1566" s="205"/>
    </row>
    <row r="1567" spans="1:10" s="2" customFormat="1" ht="12" hidden="1" outlineLevel="1">
      <c r="A1567" s="204"/>
      <c r="F1567" s="204"/>
      <c r="J1567" s="205"/>
    </row>
    <row r="1568" spans="1:10" s="2" customFormat="1" ht="12" hidden="1" outlineLevel="1">
      <c r="A1568" s="204"/>
      <c r="F1568" s="204"/>
      <c r="J1568" s="205"/>
    </row>
    <row r="1569" spans="1:10" s="2" customFormat="1" ht="12" hidden="1" outlineLevel="1">
      <c r="A1569" s="204"/>
      <c r="F1569" s="204"/>
      <c r="J1569" s="205"/>
    </row>
    <row r="1570" spans="1:10" s="2" customFormat="1" ht="12" hidden="1" outlineLevel="1">
      <c r="A1570" s="204"/>
      <c r="F1570" s="204"/>
      <c r="J1570" s="205"/>
    </row>
    <row r="1571" spans="1:10" s="2" customFormat="1" ht="12" hidden="1" outlineLevel="1">
      <c r="A1571" s="204"/>
      <c r="F1571" s="204"/>
      <c r="J1571" s="205"/>
    </row>
    <row r="1572" spans="1:10" s="2" customFormat="1" ht="12" hidden="1" outlineLevel="1">
      <c r="A1572" s="204"/>
      <c r="F1572" s="204"/>
      <c r="J1572" s="205"/>
    </row>
    <row r="1573" spans="1:10" s="2" customFormat="1" ht="12" hidden="1" outlineLevel="1">
      <c r="A1573" s="204"/>
      <c r="F1573" s="204"/>
      <c r="J1573" s="205"/>
    </row>
    <row r="1574" spans="1:10" s="2" customFormat="1" ht="12" hidden="1" outlineLevel="1">
      <c r="A1574" s="204"/>
      <c r="F1574" s="204"/>
      <c r="J1574" s="205"/>
    </row>
    <row r="1575" spans="1:10" s="2" customFormat="1" ht="12" hidden="1" outlineLevel="1">
      <c r="A1575" s="204"/>
      <c r="F1575" s="204"/>
      <c r="J1575" s="205"/>
    </row>
    <row r="1576" spans="1:10" s="2" customFormat="1" ht="12" hidden="1" outlineLevel="1">
      <c r="A1576" s="204"/>
      <c r="F1576" s="204"/>
      <c r="J1576" s="205"/>
    </row>
    <row r="1577" spans="1:10" s="2" customFormat="1" ht="12" hidden="1" outlineLevel="1">
      <c r="A1577" s="204"/>
      <c r="F1577" s="204"/>
      <c r="J1577" s="205"/>
    </row>
    <row r="1578" spans="1:10" s="2" customFormat="1" ht="12" hidden="1" outlineLevel="1">
      <c r="A1578" s="204"/>
      <c r="F1578" s="204"/>
      <c r="J1578" s="205"/>
    </row>
    <row r="1579" spans="1:10" s="2" customFormat="1" ht="12" hidden="1" outlineLevel="1">
      <c r="A1579" s="204"/>
      <c r="F1579" s="204"/>
      <c r="J1579" s="205"/>
    </row>
    <row r="1580" spans="1:10" s="2" customFormat="1" ht="12" hidden="1" outlineLevel="1">
      <c r="A1580" s="204"/>
      <c r="F1580" s="204"/>
      <c r="J1580" s="205"/>
    </row>
    <row r="1581" spans="1:10" s="2" customFormat="1" ht="12" hidden="1" outlineLevel="1">
      <c r="A1581" s="204"/>
      <c r="F1581" s="204"/>
      <c r="J1581" s="205"/>
    </row>
    <row r="1582" spans="1:10" s="2" customFormat="1" ht="12" hidden="1" outlineLevel="1">
      <c r="A1582" s="204"/>
      <c r="F1582" s="204"/>
      <c r="J1582" s="205"/>
    </row>
    <row r="1583" spans="1:10" s="2" customFormat="1" ht="12" hidden="1" outlineLevel="1">
      <c r="A1583" s="204"/>
      <c r="F1583" s="204"/>
      <c r="J1583" s="205"/>
    </row>
    <row r="1584" spans="1:10" s="2" customFormat="1" ht="12" hidden="1" outlineLevel="1">
      <c r="A1584" s="204"/>
      <c r="F1584" s="204"/>
      <c r="J1584" s="205"/>
    </row>
    <row r="1585" spans="1:10" s="2" customFormat="1" ht="12" hidden="1" outlineLevel="1">
      <c r="A1585" s="204"/>
      <c r="F1585" s="204"/>
      <c r="J1585" s="205"/>
    </row>
    <row r="1586" spans="1:10" s="2" customFormat="1" ht="12" hidden="1" outlineLevel="1">
      <c r="A1586" s="204"/>
      <c r="F1586" s="204"/>
      <c r="J1586" s="205"/>
    </row>
    <row r="1587" spans="1:10" s="2" customFormat="1" ht="12" hidden="1" outlineLevel="1">
      <c r="A1587" s="204"/>
      <c r="F1587" s="204"/>
      <c r="J1587" s="205"/>
    </row>
    <row r="1588" spans="1:10" s="2" customFormat="1" ht="12" hidden="1" outlineLevel="1">
      <c r="A1588" s="204"/>
      <c r="F1588" s="204"/>
      <c r="J1588" s="205"/>
    </row>
    <row r="1589" spans="1:10" s="2" customFormat="1" ht="12" hidden="1" outlineLevel="1">
      <c r="A1589" s="204"/>
      <c r="F1589" s="204"/>
      <c r="J1589" s="205"/>
    </row>
    <row r="1590" spans="1:10" s="2" customFormat="1" ht="12" hidden="1" outlineLevel="1">
      <c r="A1590" s="204"/>
      <c r="F1590" s="204"/>
      <c r="J1590" s="205"/>
    </row>
    <row r="1591" spans="1:10" s="2" customFormat="1" ht="12" hidden="1" outlineLevel="1">
      <c r="A1591" s="204"/>
      <c r="F1591" s="204"/>
      <c r="J1591" s="205"/>
    </row>
    <row r="1592" spans="1:10" s="2" customFormat="1" ht="12" hidden="1" outlineLevel="1">
      <c r="A1592" s="204"/>
      <c r="F1592" s="204"/>
      <c r="J1592" s="205"/>
    </row>
    <row r="1593" spans="1:10" s="2" customFormat="1" ht="12" hidden="1" outlineLevel="1">
      <c r="A1593" s="204"/>
      <c r="F1593" s="204"/>
      <c r="J1593" s="205"/>
    </row>
    <row r="1594" spans="1:10" s="2" customFormat="1" ht="12" hidden="1" outlineLevel="1">
      <c r="A1594" s="204"/>
      <c r="F1594" s="204"/>
      <c r="J1594" s="205"/>
    </row>
    <row r="1595" spans="1:10" s="2" customFormat="1" ht="12" hidden="1" outlineLevel="1">
      <c r="A1595" s="204"/>
      <c r="F1595" s="204"/>
      <c r="J1595" s="205"/>
    </row>
    <row r="1596" spans="1:10" s="2" customFormat="1" ht="12" hidden="1" outlineLevel="1">
      <c r="A1596" s="204"/>
      <c r="F1596" s="204"/>
      <c r="J1596" s="205"/>
    </row>
    <row r="1597" spans="1:10" s="2" customFormat="1" ht="12" hidden="1" outlineLevel="1">
      <c r="A1597" s="204"/>
      <c r="F1597" s="204"/>
      <c r="J1597" s="205"/>
    </row>
    <row r="1598" spans="1:10" s="2" customFormat="1" ht="12" hidden="1" outlineLevel="1">
      <c r="A1598" s="204"/>
      <c r="F1598" s="204"/>
      <c r="J1598" s="205"/>
    </row>
    <row r="1599" spans="1:10" s="2" customFormat="1" ht="12" hidden="1" outlineLevel="1">
      <c r="A1599" s="204"/>
      <c r="F1599" s="204"/>
      <c r="J1599" s="205"/>
    </row>
    <row r="1600" spans="1:10" s="2" customFormat="1" ht="12" hidden="1" outlineLevel="1">
      <c r="A1600" s="204"/>
      <c r="F1600" s="204"/>
      <c r="J1600" s="205"/>
    </row>
    <row r="1601" spans="1:10" s="2" customFormat="1" ht="12" hidden="1" outlineLevel="1">
      <c r="A1601" s="204"/>
      <c r="F1601" s="204"/>
      <c r="J1601" s="205"/>
    </row>
    <row r="1602" spans="1:10" s="2" customFormat="1" ht="12" hidden="1" outlineLevel="1">
      <c r="A1602" s="204"/>
      <c r="F1602" s="204"/>
      <c r="J1602" s="205"/>
    </row>
    <row r="1603" spans="1:10" s="2" customFormat="1" ht="12" hidden="1" outlineLevel="1">
      <c r="A1603" s="204"/>
      <c r="F1603" s="204"/>
      <c r="J1603" s="205"/>
    </row>
    <row r="1604" spans="1:10" s="2" customFormat="1" ht="12" hidden="1" outlineLevel="1">
      <c r="A1604" s="204"/>
      <c r="F1604" s="204"/>
      <c r="J1604" s="205"/>
    </row>
    <row r="1605" spans="1:10" s="2" customFormat="1" ht="12" hidden="1" outlineLevel="1">
      <c r="A1605" s="204"/>
      <c r="F1605" s="204"/>
      <c r="J1605" s="205"/>
    </row>
    <row r="1606" spans="1:10" s="2" customFormat="1" ht="12" hidden="1" outlineLevel="1">
      <c r="A1606" s="204"/>
      <c r="F1606" s="204"/>
      <c r="J1606" s="205"/>
    </row>
    <row r="1607" spans="1:10" s="2" customFormat="1" ht="12" hidden="1" outlineLevel="1">
      <c r="A1607" s="204"/>
      <c r="F1607" s="204"/>
      <c r="J1607" s="205"/>
    </row>
    <row r="1608" spans="1:10" s="2" customFormat="1" ht="12" hidden="1" outlineLevel="1">
      <c r="A1608" s="204"/>
      <c r="F1608" s="204"/>
      <c r="J1608" s="205"/>
    </row>
    <row r="1609" spans="1:10" s="2" customFormat="1" ht="12" hidden="1" outlineLevel="1">
      <c r="A1609" s="204"/>
      <c r="F1609" s="204"/>
      <c r="J1609" s="205"/>
    </row>
    <row r="1610" spans="1:10" s="2" customFormat="1" ht="12" hidden="1" outlineLevel="1">
      <c r="A1610" s="204"/>
      <c r="F1610" s="204"/>
      <c r="J1610" s="205"/>
    </row>
    <row r="1611" spans="1:10" s="2" customFormat="1" ht="12" hidden="1" outlineLevel="1">
      <c r="A1611" s="204"/>
      <c r="F1611" s="204"/>
      <c r="J1611" s="205"/>
    </row>
    <row r="1612" spans="1:10" s="2" customFormat="1" ht="12" hidden="1" outlineLevel="1">
      <c r="A1612" s="204"/>
      <c r="F1612" s="204"/>
      <c r="J1612" s="205"/>
    </row>
    <row r="1613" spans="1:10" s="2" customFormat="1" ht="12" hidden="1" outlineLevel="1">
      <c r="A1613" s="204"/>
      <c r="F1613" s="204"/>
      <c r="J1613" s="205"/>
    </row>
    <row r="1614" spans="1:10" s="2" customFormat="1" ht="12" hidden="1" outlineLevel="1">
      <c r="A1614" s="204"/>
      <c r="F1614" s="204"/>
      <c r="J1614" s="205"/>
    </row>
    <row r="1615" spans="1:10" s="2" customFormat="1" ht="12" hidden="1" outlineLevel="1">
      <c r="A1615" s="204"/>
      <c r="F1615" s="204"/>
      <c r="J1615" s="205"/>
    </row>
    <row r="1616" spans="1:10" s="2" customFormat="1" ht="12" hidden="1" outlineLevel="1">
      <c r="A1616" s="204"/>
      <c r="F1616" s="204"/>
      <c r="J1616" s="205"/>
    </row>
    <row r="1617" spans="1:10" s="2" customFormat="1" ht="12" hidden="1" outlineLevel="1">
      <c r="A1617" s="204"/>
      <c r="F1617" s="204"/>
      <c r="J1617" s="205"/>
    </row>
    <row r="1618" spans="1:10" s="2" customFormat="1" ht="12" hidden="1" outlineLevel="1">
      <c r="A1618" s="204"/>
      <c r="F1618" s="204"/>
      <c r="J1618" s="205"/>
    </row>
    <row r="1619" spans="1:10" s="2" customFormat="1" ht="12" hidden="1" outlineLevel="1">
      <c r="A1619" s="204"/>
      <c r="F1619" s="204"/>
      <c r="J1619" s="205"/>
    </row>
    <row r="1620" spans="1:10" s="2" customFormat="1" ht="12" hidden="1" outlineLevel="1">
      <c r="A1620" s="204"/>
      <c r="F1620" s="204"/>
      <c r="J1620" s="205"/>
    </row>
    <row r="1621" spans="1:10" s="2" customFormat="1" ht="12" hidden="1" outlineLevel="1">
      <c r="A1621" s="204"/>
      <c r="F1621" s="204"/>
      <c r="J1621" s="205"/>
    </row>
    <row r="1622" spans="1:10" s="2" customFormat="1" ht="12" hidden="1" outlineLevel="1">
      <c r="A1622" s="204"/>
      <c r="F1622" s="204"/>
      <c r="J1622" s="205"/>
    </row>
    <row r="1623" spans="1:10" s="2" customFormat="1" ht="12" hidden="1" outlineLevel="1">
      <c r="A1623" s="204"/>
      <c r="F1623" s="204"/>
      <c r="J1623" s="205"/>
    </row>
    <row r="1624" spans="1:10" s="2" customFormat="1" ht="12" hidden="1" outlineLevel="1">
      <c r="A1624" s="204"/>
      <c r="F1624" s="204"/>
      <c r="J1624" s="205"/>
    </row>
    <row r="1625" spans="1:10" s="2" customFormat="1" ht="12" hidden="1" outlineLevel="1">
      <c r="A1625" s="204"/>
      <c r="F1625" s="204"/>
      <c r="J1625" s="205"/>
    </row>
    <row r="1626" spans="1:10" s="2" customFormat="1" ht="12" hidden="1" outlineLevel="1">
      <c r="A1626" s="204"/>
      <c r="F1626" s="204"/>
      <c r="J1626" s="205"/>
    </row>
    <row r="1627" spans="1:10" s="2" customFormat="1" ht="12" hidden="1" outlineLevel="1">
      <c r="A1627" s="204"/>
      <c r="F1627" s="204"/>
      <c r="J1627" s="205"/>
    </row>
    <row r="1628" spans="1:10" s="2" customFormat="1" ht="12" hidden="1" outlineLevel="1">
      <c r="A1628" s="204"/>
      <c r="F1628" s="204"/>
      <c r="J1628" s="205"/>
    </row>
    <row r="1629" spans="1:10" s="2" customFormat="1" ht="12" hidden="1" outlineLevel="1">
      <c r="A1629" s="204"/>
      <c r="F1629" s="204"/>
      <c r="J1629" s="205"/>
    </row>
    <row r="1630" spans="1:10" s="2" customFormat="1" ht="12" hidden="1" outlineLevel="1">
      <c r="A1630" s="204"/>
      <c r="F1630" s="204"/>
      <c r="J1630" s="205"/>
    </row>
    <row r="1631" spans="1:10" s="2" customFormat="1" ht="12" hidden="1" outlineLevel="1">
      <c r="A1631" s="204"/>
      <c r="F1631" s="204"/>
      <c r="J1631" s="205"/>
    </row>
    <row r="1632" spans="1:10" s="2" customFormat="1" ht="12" hidden="1" outlineLevel="1">
      <c r="A1632" s="204"/>
      <c r="F1632" s="204"/>
      <c r="J1632" s="205"/>
    </row>
    <row r="1633" spans="1:10" s="2" customFormat="1" ht="12" hidden="1" outlineLevel="1">
      <c r="A1633" s="204"/>
      <c r="F1633" s="204"/>
      <c r="J1633" s="205"/>
    </row>
    <row r="1634" spans="1:10" s="2" customFormat="1" ht="12" hidden="1" outlineLevel="1">
      <c r="A1634" s="204"/>
      <c r="F1634" s="204"/>
      <c r="J1634" s="205"/>
    </row>
    <row r="1635" spans="1:10" s="2" customFormat="1" ht="12" hidden="1" outlineLevel="1">
      <c r="A1635" s="204"/>
      <c r="F1635" s="204"/>
      <c r="J1635" s="205"/>
    </row>
    <row r="1636" spans="1:10" s="2" customFormat="1" ht="12" hidden="1" outlineLevel="1">
      <c r="A1636" s="204"/>
      <c r="F1636" s="204"/>
      <c r="J1636" s="205"/>
    </row>
    <row r="1637" spans="1:10" s="2" customFormat="1" ht="12" hidden="1" outlineLevel="1">
      <c r="A1637" s="204"/>
      <c r="F1637" s="204"/>
      <c r="J1637" s="205"/>
    </row>
    <row r="1638" spans="1:10" s="2" customFormat="1" ht="12" hidden="1" outlineLevel="1">
      <c r="A1638" s="204"/>
      <c r="F1638" s="204"/>
      <c r="J1638" s="205"/>
    </row>
    <row r="1639" spans="1:10" s="2" customFormat="1" ht="12" hidden="1" outlineLevel="1">
      <c r="A1639" s="204"/>
      <c r="F1639" s="204"/>
      <c r="J1639" s="205"/>
    </row>
    <row r="1640" spans="1:10" s="2" customFormat="1" ht="12" hidden="1" outlineLevel="1">
      <c r="A1640" s="204"/>
      <c r="F1640" s="204"/>
      <c r="J1640" s="205"/>
    </row>
    <row r="1641" spans="1:10" s="2" customFormat="1" ht="12" hidden="1" outlineLevel="1">
      <c r="A1641" s="204"/>
      <c r="F1641" s="204"/>
      <c r="J1641" s="205"/>
    </row>
    <row r="1642" spans="1:10" s="2" customFormat="1" ht="12" hidden="1" outlineLevel="1">
      <c r="A1642" s="204"/>
      <c r="F1642" s="204"/>
      <c r="J1642" s="205"/>
    </row>
    <row r="1643" spans="1:10" s="2" customFormat="1" ht="12" hidden="1" outlineLevel="1">
      <c r="A1643" s="204"/>
      <c r="F1643" s="204"/>
      <c r="J1643" s="205"/>
    </row>
    <row r="1644" spans="1:10" s="2" customFormat="1" ht="12" hidden="1" outlineLevel="1">
      <c r="A1644" s="204"/>
      <c r="F1644" s="204"/>
      <c r="J1644" s="205"/>
    </row>
    <row r="1645" spans="1:10" s="2" customFormat="1" ht="12" hidden="1" outlineLevel="1">
      <c r="A1645" s="204"/>
      <c r="F1645" s="204"/>
      <c r="J1645" s="205"/>
    </row>
    <row r="1646" spans="1:10" s="2" customFormat="1" ht="12" hidden="1" outlineLevel="1">
      <c r="A1646" s="204"/>
      <c r="F1646" s="204"/>
      <c r="J1646" s="205"/>
    </row>
    <row r="1647" spans="1:10" s="2" customFormat="1" ht="12" hidden="1" outlineLevel="1">
      <c r="A1647" s="204"/>
      <c r="F1647" s="204"/>
      <c r="J1647" s="205"/>
    </row>
    <row r="1648" spans="1:10" s="2" customFormat="1" ht="12" hidden="1" outlineLevel="1">
      <c r="A1648" s="204"/>
      <c r="F1648" s="204"/>
      <c r="J1648" s="205"/>
    </row>
    <row r="1649" spans="1:10" s="2" customFormat="1" ht="12" hidden="1" outlineLevel="1">
      <c r="A1649" s="204"/>
      <c r="F1649" s="204"/>
      <c r="J1649" s="205"/>
    </row>
    <row r="1650" spans="1:10" s="2" customFormat="1" ht="12" hidden="1" outlineLevel="1">
      <c r="A1650" s="204"/>
      <c r="F1650" s="204"/>
      <c r="J1650" s="205"/>
    </row>
    <row r="1651" spans="1:10" s="2" customFormat="1" ht="12" hidden="1" outlineLevel="1">
      <c r="A1651" s="204"/>
      <c r="F1651" s="204"/>
      <c r="J1651" s="205"/>
    </row>
    <row r="1652" spans="1:10" s="2" customFormat="1" ht="12" hidden="1" outlineLevel="1">
      <c r="A1652" s="204"/>
      <c r="F1652" s="204"/>
      <c r="J1652" s="205"/>
    </row>
    <row r="1653" spans="1:10" s="2" customFormat="1" ht="12" hidden="1" outlineLevel="1">
      <c r="A1653" s="204"/>
      <c r="F1653" s="204"/>
      <c r="J1653" s="205"/>
    </row>
    <row r="1654" spans="1:10" s="2" customFormat="1" ht="12" hidden="1" outlineLevel="1">
      <c r="A1654" s="204"/>
      <c r="F1654" s="204"/>
      <c r="J1654" s="205"/>
    </row>
    <row r="1655" spans="1:10" s="2" customFormat="1" ht="12" hidden="1" outlineLevel="1">
      <c r="A1655" s="204"/>
      <c r="F1655" s="204"/>
      <c r="J1655" s="205"/>
    </row>
    <row r="1656" spans="1:10" s="2" customFormat="1" ht="12" hidden="1" outlineLevel="1">
      <c r="A1656" s="204"/>
      <c r="F1656" s="204"/>
      <c r="J1656" s="205"/>
    </row>
    <row r="1657" spans="1:10" s="2" customFormat="1" ht="12" hidden="1" outlineLevel="1">
      <c r="A1657" s="204"/>
      <c r="F1657" s="204"/>
      <c r="J1657" s="205"/>
    </row>
    <row r="1658" spans="1:10" s="2" customFormat="1" ht="12" hidden="1" outlineLevel="1">
      <c r="A1658" s="204"/>
      <c r="F1658" s="204"/>
      <c r="J1658" s="205"/>
    </row>
    <row r="1659" spans="1:10" s="2" customFormat="1" ht="12" hidden="1" outlineLevel="1">
      <c r="A1659" s="204"/>
      <c r="F1659" s="204"/>
      <c r="J1659" s="205"/>
    </row>
    <row r="1660" spans="1:10" s="2" customFormat="1" ht="12" hidden="1" outlineLevel="1">
      <c r="A1660" s="204"/>
      <c r="F1660" s="204"/>
      <c r="J1660" s="205"/>
    </row>
    <row r="1661" spans="1:10" s="2" customFormat="1" ht="12" hidden="1" outlineLevel="1">
      <c r="A1661" s="204"/>
      <c r="F1661" s="204"/>
      <c r="J1661" s="205"/>
    </row>
    <row r="1662" spans="1:10" s="2" customFormat="1" ht="12" hidden="1" outlineLevel="1">
      <c r="A1662" s="204"/>
      <c r="F1662" s="204"/>
      <c r="J1662" s="205"/>
    </row>
    <row r="1663" spans="1:10" s="2" customFormat="1" ht="12" hidden="1" outlineLevel="1">
      <c r="A1663" s="204"/>
      <c r="F1663" s="204"/>
      <c r="J1663" s="205"/>
    </row>
    <row r="1664" spans="1:10" s="2" customFormat="1" ht="12" hidden="1" outlineLevel="1">
      <c r="A1664" s="204"/>
      <c r="F1664" s="204"/>
      <c r="J1664" s="205"/>
    </row>
    <row r="1665" spans="1:10" s="2" customFormat="1" ht="12" hidden="1" outlineLevel="1">
      <c r="A1665" s="204"/>
      <c r="F1665" s="204"/>
      <c r="J1665" s="205"/>
    </row>
    <row r="1666" spans="1:10" s="2" customFormat="1" ht="12" hidden="1" outlineLevel="1">
      <c r="A1666" s="204"/>
      <c r="F1666" s="204"/>
      <c r="J1666" s="205"/>
    </row>
    <row r="1667" spans="1:10" s="2" customFormat="1" ht="12" hidden="1" outlineLevel="1">
      <c r="A1667" s="204"/>
      <c r="F1667" s="204"/>
      <c r="J1667" s="205"/>
    </row>
    <row r="1668" spans="1:10" s="2" customFormat="1" ht="12" hidden="1" outlineLevel="1">
      <c r="A1668" s="204"/>
      <c r="F1668" s="204"/>
      <c r="J1668" s="205"/>
    </row>
    <row r="1669" spans="1:10" s="2" customFormat="1" ht="12" hidden="1" outlineLevel="1">
      <c r="A1669" s="204"/>
      <c r="F1669" s="204"/>
      <c r="J1669" s="205"/>
    </row>
    <row r="1670" spans="1:10" s="2" customFormat="1" ht="12" hidden="1" outlineLevel="1">
      <c r="A1670" s="204"/>
      <c r="F1670" s="204"/>
      <c r="J1670" s="205"/>
    </row>
    <row r="1671" spans="1:10" s="2" customFormat="1" ht="12" hidden="1" outlineLevel="1">
      <c r="A1671" s="204"/>
      <c r="F1671" s="204"/>
      <c r="J1671" s="205"/>
    </row>
    <row r="1672" spans="1:10" s="2" customFormat="1" ht="12" hidden="1" outlineLevel="1">
      <c r="A1672" s="204"/>
      <c r="F1672" s="204"/>
      <c r="J1672" s="205"/>
    </row>
    <row r="1673" spans="1:10" s="2" customFormat="1" ht="12" hidden="1" outlineLevel="1">
      <c r="A1673" s="204"/>
      <c r="F1673" s="204"/>
      <c r="J1673" s="205"/>
    </row>
    <row r="1674" spans="1:10" s="2" customFormat="1" ht="12" hidden="1" outlineLevel="1">
      <c r="A1674" s="204"/>
      <c r="F1674" s="204"/>
      <c r="J1674" s="205"/>
    </row>
    <row r="1675" spans="1:10" s="2" customFormat="1" ht="12" hidden="1" outlineLevel="1">
      <c r="A1675" s="204"/>
      <c r="F1675" s="204"/>
      <c r="J1675" s="205"/>
    </row>
    <row r="1676" spans="1:10" s="2" customFormat="1" ht="12" hidden="1" outlineLevel="1">
      <c r="A1676" s="204"/>
      <c r="F1676" s="204"/>
      <c r="J1676" s="205"/>
    </row>
    <row r="1677" spans="1:10" s="2" customFormat="1" ht="12" hidden="1" outlineLevel="1">
      <c r="A1677" s="204"/>
      <c r="F1677" s="204"/>
      <c r="J1677" s="205"/>
    </row>
    <row r="1678" spans="1:10" s="2" customFormat="1" ht="12" hidden="1" outlineLevel="1">
      <c r="A1678" s="204"/>
      <c r="F1678" s="204"/>
      <c r="J1678" s="205"/>
    </row>
    <row r="1679" spans="1:10" s="2" customFormat="1" ht="12" hidden="1" outlineLevel="1">
      <c r="A1679" s="204"/>
      <c r="F1679" s="204"/>
      <c r="J1679" s="205"/>
    </row>
    <row r="1680" spans="1:10" s="2" customFormat="1" ht="12" hidden="1" outlineLevel="1">
      <c r="A1680" s="204"/>
      <c r="F1680" s="204"/>
      <c r="J1680" s="205"/>
    </row>
    <row r="1681" spans="1:10" s="2" customFormat="1" ht="12" hidden="1" outlineLevel="1">
      <c r="A1681" s="204"/>
      <c r="F1681" s="204"/>
      <c r="J1681" s="205"/>
    </row>
    <row r="1682" spans="1:10" s="2" customFormat="1" ht="12" hidden="1" outlineLevel="1">
      <c r="A1682" s="204"/>
      <c r="F1682" s="204"/>
      <c r="J1682" s="205"/>
    </row>
    <row r="1683" spans="1:10" s="2" customFormat="1" ht="12" hidden="1" outlineLevel="1">
      <c r="A1683" s="204"/>
      <c r="F1683" s="204"/>
      <c r="J1683" s="205"/>
    </row>
    <row r="1684" spans="1:10" s="2" customFormat="1" ht="12" hidden="1" outlineLevel="1">
      <c r="A1684" s="204"/>
      <c r="F1684" s="204"/>
      <c r="J1684" s="205"/>
    </row>
    <row r="1685" spans="1:10" s="2" customFormat="1" ht="12" hidden="1" outlineLevel="1">
      <c r="A1685" s="204"/>
      <c r="F1685" s="204"/>
      <c r="J1685" s="205"/>
    </row>
    <row r="1686" spans="1:10" s="2" customFormat="1" ht="12" hidden="1" outlineLevel="1">
      <c r="A1686" s="204"/>
      <c r="F1686" s="204"/>
      <c r="J1686" s="205"/>
    </row>
    <row r="1687" spans="1:10" s="2" customFormat="1" ht="12" hidden="1" outlineLevel="1">
      <c r="A1687" s="204"/>
      <c r="F1687" s="204"/>
      <c r="J1687" s="205"/>
    </row>
    <row r="1688" spans="1:10" s="2" customFormat="1" ht="12" hidden="1" outlineLevel="1">
      <c r="A1688" s="204"/>
      <c r="F1688" s="204"/>
      <c r="J1688" s="205"/>
    </row>
    <row r="1689" spans="1:10" s="2" customFormat="1" ht="12" hidden="1" outlineLevel="1">
      <c r="A1689" s="204"/>
      <c r="F1689" s="204"/>
      <c r="J1689" s="205"/>
    </row>
    <row r="1690" spans="1:10" s="2" customFormat="1" ht="12" hidden="1" outlineLevel="1">
      <c r="A1690" s="204"/>
      <c r="F1690" s="204"/>
      <c r="J1690" s="205"/>
    </row>
    <row r="1691" spans="1:10" s="2" customFormat="1" ht="12" hidden="1" outlineLevel="1">
      <c r="A1691" s="204"/>
      <c r="F1691" s="204"/>
      <c r="J1691" s="205"/>
    </row>
    <row r="1692" spans="1:10" s="2" customFormat="1" ht="12" hidden="1" outlineLevel="1">
      <c r="A1692" s="204"/>
      <c r="F1692" s="204"/>
      <c r="J1692" s="205"/>
    </row>
    <row r="1693" spans="1:10" s="2" customFormat="1" ht="12" hidden="1" outlineLevel="1">
      <c r="A1693" s="204"/>
      <c r="F1693" s="204"/>
      <c r="J1693" s="205"/>
    </row>
    <row r="1694" spans="1:10" s="2" customFormat="1" ht="12" hidden="1" outlineLevel="1">
      <c r="A1694" s="204"/>
      <c r="F1694" s="204"/>
      <c r="J1694" s="205"/>
    </row>
    <row r="1695" spans="1:10" s="2" customFormat="1" ht="12" hidden="1" outlineLevel="1">
      <c r="A1695" s="204"/>
      <c r="F1695" s="204"/>
      <c r="J1695" s="205" t="s">
        <v>110</v>
      </c>
    </row>
    <row r="1696" spans="1:10" s="2" customFormat="1" ht="12" hidden="1" outlineLevel="1">
      <c r="A1696" s="204"/>
      <c r="F1696" s="204"/>
      <c r="J1696" s="205"/>
    </row>
    <row r="1697" spans="1:10" s="2" customFormat="1" ht="12" hidden="1" outlineLevel="1">
      <c r="A1697" s="204"/>
      <c r="F1697" s="204"/>
      <c r="J1697" s="205"/>
    </row>
    <row r="1698" spans="1:10" s="2" customFormat="1" ht="12" hidden="1" outlineLevel="1">
      <c r="A1698" s="204"/>
      <c r="F1698" s="204"/>
      <c r="J1698" s="205"/>
    </row>
    <row r="1699" spans="1:10" s="2" customFormat="1" ht="12" hidden="1" outlineLevel="1">
      <c r="A1699" s="204"/>
      <c r="F1699" s="204"/>
      <c r="J1699" s="205"/>
    </row>
    <row r="1700" spans="1:10" s="2" customFormat="1" ht="12" hidden="1" outlineLevel="1">
      <c r="A1700" s="204"/>
      <c r="F1700" s="204"/>
      <c r="J1700" s="205"/>
    </row>
    <row r="1701" spans="1:10" s="2" customFormat="1" ht="12" hidden="1" outlineLevel="1">
      <c r="A1701" s="204"/>
      <c r="F1701" s="204"/>
      <c r="J1701" s="205"/>
    </row>
    <row r="1702" spans="1:10" s="2" customFormat="1" ht="12" hidden="1" outlineLevel="1">
      <c r="A1702" s="204"/>
      <c r="F1702" s="204"/>
      <c r="J1702" s="205"/>
    </row>
    <row r="1703" spans="1:10" s="2" customFormat="1" ht="12" hidden="1" outlineLevel="1">
      <c r="A1703" s="204"/>
      <c r="F1703" s="204"/>
      <c r="J1703" s="205"/>
    </row>
    <row r="1704" spans="1:10" s="2" customFormat="1" ht="12" hidden="1" outlineLevel="1">
      <c r="A1704" s="204"/>
      <c r="F1704" s="204"/>
      <c r="J1704" s="205"/>
    </row>
    <row r="1705" spans="1:10" s="2" customFormat="1" ht="12" hidden="1" outlineLevel="1">
      <c r="A1705" s="204"/>
      <c r="F1705" s="204"/>
      <c r="J1705" s="205"/>
    </row>
    <row r="1706" spans="1:10" s="2" customFormat="1" ht="12" hidden="1" outlineLevel="1">
      <c r="A1706" s="204"/>
      <c r="F1706" s="204"/>
      <c r="J1706" s="205"/>
    </row>
    <row r="1707" spans="1:10" s="2" customFormat="1" ht="12" hidden="1" outlineLevel="1">
      <c r="A1707" s="204"/>
      <c r="F1707" s="204"/>
      <c r="J1707" s="205"/>
    </row>
    <row r="1708" spans="1:10" s="2" customFormat="1" ht="12" hidden="1" outlineLevel="1">
      <c r="A1708" s="204"/>
      <c r="F1708" s="204"/>
      <c r="J1708" s="205"/>
    </row>
    <row r="1709" spans="1:10" s="2" customFormat="1" ht="12" hidden="1" outlineLevel="1">
      <c r="A1709" s="204"/>
      <c r="F1709" s="204"/>
      <c r="J1709" s="205"/>
    </row>
    <row r="1710" spans="1:10" s="2" customFormat="1" ht="12" hidden="1" outlineLevel="1">
      <c r="A1710" s="204"/>
      <c r="F1710" s="204"/>
      <c r="J1710" s="205"/>
    </row>
    <row r="1711" spans="1:10" s="2" customFormat="1" ht="12" hidden="1" outlineLevel="1">
      <c r="A1711" s="204"/>
      <c r="F1711" s="204"/>
      <c r="J1711" s="205"/>
    </row>
    <row r="1712" spans="1:10" s="2" customFormat="1" ht="12" hidden="1" outlineLevel="1">
      <c r="A1712" s="204"/>
      <c r="F1712" s="204"/>
      <c r="J1712" s="205"/>
    </row>
    <row r="1713" spans="1:10" s="2" customFormat="1" ht="12" hidden="1" outlineLevel="1">
      <c r="A1713" s="204"/>
      <c r="F1713" s="204"/>
      <c r="J1713" s="205"/>
    </row>
    <row r="1714" spans="1:10" s="2" customFormat="1" ht="12" hidden="1" outlineLevel="1">
      <c r="A1714" s="204"/>
      <c r="F1714" s="204"/>
      <c r="J1714" s="205"/>
    </row>
    <row r="1715" spans="1:10" s="2" customFormat="1" ht="12" hidden="1" outlineLevel="1">
      <c r="A1715" s="204"/>
      <c r="F1715" s="204"/>
      <c r="J1715" s="205"/>
    </row>
    <row r="1716" spans="1:10" s="2" customFormat="1" ht="12" hidden="1" outlineLevel="1">
      <c r="A1716" s="204"/>
      <c r="F1716" s="204"/>
      <c r="J1716" s="205"/>
    </row>
    <row r="1717" spans="1:10" s="2" customFormat="1" ht="12" hidden="1" outlineLevel="1">
      <c r="A1717" s="204"/>
      <c r="F1717" s="204"/>
      <c r="J1717" s="205"/>
    </row>
    <row r="1718" spans="1:10" s="2" customFormat="1" ht="12" hidden="1" outlineLevel="1">
      <c r="A1718" s="204"/>
      <c r="F1718" s="204"/>
      <c r="J1718" s="205"/>
    </row>
    <row r="1719" spans="1:10" s="2" customFormat="1" ht="12" hidden="1" outlineLevel="1">
      <c r="A1719" s="204"/>
      <c r="F1719" s="204"/>
      <c r="J1719" s="205"/>
    </row>
    <row r="1720" spans="1:10" s="2" customFormat="1" ht="12" hidden="1" outlineLevel="1">
      <c r="A1720" s="204"/>
      <c r="F1720" s="204"/>
      <c r="J1720" s="205"/>
    </row>
    <row r="1721" spans="1:10" s="2" customFormat="1" ht="12" hidden="1" outlineLevel="1">
      <c r="A1721" s="204"/>
      <c r="F1721" s="204"/>
      <c r="J1721" s="205"/>
    </row>
    <row r="1722" spans="1:10" s="2" customFormat="1" ht="12" hidden="1" outlineLevel="1">
      <c r="A1722" s="204"/>
      <c r="F1722" s="204"/>
      <c r="J1722" s="205"/>
    </row>
    <row r="1723" spans="1:10" s="2" customFormat="1" ht="12" hidden="1" outlineLevel="1">
      <c r="A1723" s="204"/>
      <c r="F1723" s="204"/>
      <c r="J1723" s="205"/>
    </row>
    <row r="1724" spans="1:10" s="2" customFormat="1" ht="12" hidden="1" outlineLevel="1">
      <c r="A1724" s="204"/>
      <c r="F1724" s="204"/>
      <c r="J1724" s="205"/>
    </row>
    <row r="1725" spans="1:10" s="2" customFormat="1" ht="12" hidden="1" outlineLevel="1">
      <c r="A1725" s="204"/>
      <c r="F1725" s="204"/>
      <c r="J1725" s="205"/>
    </row>
    <row r="1726" spans="1:10" s="2" customFormat="1" ht="12" hidden="1" outlineLevel="1">
      <c r="A1726" s="204"/>
      <c r="F1726" s="204"/>
      <c r="J1726" s="205"/>
    </row>
    <row r="1727" spans="1:10" s="2" customFormat="1" ht="12" hidden="1" outlineLevel="1">
      <c r="A1727" s="204"/>
      <c r="F1727" s="204"/>
      <c r="J1727" s="205"/>
    </row>
    <row r="1728" spans="1:10" s="2" customFormat="1" ht="12" hidden="1" outlineLevel="1">
      <c r="A1728" s="204"/>
      <c r="F1728" s="204"/>
      <c r="J1728" s="205"/>
    </row>
    <row r="1729" spans="1:10" s="2" customFormat="1" ht="12" hidden="1" outlineLevel="1">
      <c r="A1729" s="204"/>
      <c r="F1729" s="204"/>
      <c r="J1729" s="205"/>
    </row>
    <row r="1730" spans="1:10" s="2" customFormat="1" ht="12" hidden="1" outlineLevel="1">
      <c r="A1730" s="204"/>
      <c r="F1730" s="204"/>
      <c r="J1730" s="205"/>
    </row>
    <row r="1731" spans="1:10" s="2" customFormat="1" ht="12" hidden="1" outlineLevel="1">
      <c r="A1731" s="204"/>
      <c r="F1731" s="204"/>
      <c r="J1731" s="205"/>
    </row>
    <row r="1732" spans="1:10" s="2" customFormat="1" ht="12" hidden="1" outlineLevel="1">
      <c r="A1732" s="204"/>
      <c r="F1732" s="204"/>
      <c r="J1732" s="205"/>
    </row>
    <row r="1733" spans="1:10" s="2" customFormat="1" ht="12" hidden="1" outlineLevel="1">
      <c r="A1733" s="204"/>
      <c r="F1733" s="204"/>
      <c r="J1733" s="205"/>
    </row>
    <row r="1734" spans="1:10" s="2" customFormat="1" ht="12" hidden="1" outlineLevel="1">
      <c r="A1734" s="204"/>
      <c r="F1734" s="204"/>
      <c r="J1734" s="205"/>
    </row>
    <row r="1735" spans="1:10" s="2" customFormat="1" ht="12" hidden="1" outlineLevel="1">
      <c r="A1735" s="204"/>
      <c r="F1735" s="204"/>
      <c r="J1735" s="205"/>
    </row>
    <row r="1736" spans="1:10" s="2" customFormat="1" ht="12" hidden="1" outlineLevel="1">
      <c r="A1736" s="204"/>
      <c r="F1736" s="204"/>
      <c r="J1736" s="205"/>
    </row>
    <row r="1737" spans="1:10" s="2" customFormat="1" ht="12" hidden="1" outlineLevel="1">
      <c r="A1737" s="204"/>
      <c r="F1737" s="204"/>
      <c r="J1737" s="205"/>
    </row>
    <row r="1738" spans="1:10" s="2" customFormat="1" ht="12" hidden="1" outlineLevel="1">
      <c r="A1738" s="204"/>
      <c r="F1738" s="204"/>
      <c r="J1738" s="205"/>
    </row>
    <row r="1739" spans="1:10" s="2" customFormat="1" ht="12" hidden="1" outlineLevel="1">
      <c r="A1739" s="204"/>
      <c r="F1739" s="204"/>
      <c r="J1739" s="205"/>
    </row>
    <row r="1740" spans="1:10" s="2" customFormat="1" ht="12" hidden="1" outlineLevel="1">
      <c r="A1740" s="204"/>
      <c r="F1740" s="204"/>
      <c r="J1740" s="205"/>
    </row>
    <row r="1741" spans="1:10" s="2" customFormat="1" ht="12" hidden="1" outlineLevel="1">
      <c r="A1741" s="204"/>
      <c r="F1741" s="204"/>
      <c r="J1741" s="205"/>
    </row>
    <row r="1742" spans="1:10" s="2" customFormat="1" ht="12" hidden="1" outlineLevel="1">
      <c r="A1742" s="204"/>
      <c r="F1742" s="204"/>
      <c r="J1742" s="205"/>
    </row>
    <row r="1743" spans="1:10" s="2" customFormat="1" ht="12" hidden="1" outlineLevel="1">
      <c r="A1743" s="204"/>
      <c r="F1743" s="204"/>
      <c r="J1743" s="205"/>
    </row>
    <row r="1744" spans="1:10" s="2" customFormat="1" ht="12" hidden="1" outlineLevel="1">
      <c r="A1744" s="204"/>
      <c r="F1744" s="204"/>
      <c r="J1744" s="205"/>
    </row>
    <row r="1745" spans="1:10" s="2" customFormat="1" ht="12" hidden="1" outlineLevel="1">
      <c r="A1745" s="204"/>
      <c r="F1745" s="204"/>
      <c r="J1745" s="205"/>
    </row>
    <row r="1746" spans="1:10" s="2" customFormat="1" ht="12" hidden="1" outlineLevel="1">
      <c r="A1746" s="204"/>
      <c r="F1746" s="204"/>
      <c r="J1746" s="205"/>
    </row>
    <row r="1747" spans="1:10" s="2" customFormat="1" ht="12" hidden="1" outlineLevel="1">
      <c r="A1747" s="204"/>
      <c r="F1747" s="204"/>
      <c r="J1747" s="205"/>
    </row>
    <row r="1748" spans="1:10" s="2" customFormat="1" ht="12" hidden="1" outlineLevel="1">
      <c r="A1748" s="204"/>
      <c r="F1748" s="204"/>
      <c r="J1748" s="205"/>
    </row>
    <row r="1749" spans="1:10" s="2" customFormat="1" ht="12" hidden="1" outlineLevel="1">
      <c r="A1749" s="204"/>
      <c r="F1749" s="204"/>
      <c r="J1749" s="205"/>
    </row>
    <row r="1750" spans="1:10" s="2" customFormat="1" ht="12" hidden="1" outlineLevel="1">
      <c r="A1750" s="204"/>
      <c r="F1750" s="204"/>
      <c r="J1750" s="205"/>
    </row>
    <row r="1751" spans="1:10" s="2" customFormat="1" ht="12" hidden="1" outlineLevel="1">
      <c r="A1751" s="204"/>
      <c r="F1751" s="204"/>
      <c r="J1751" s="205"/>
    </row>
    <row r="1752" spans="1:10" s="2" customFormat="1" ht="12" hidden="1" outlineLevel="1">
      <c r="A1752" s="204"/>
      <c r="F1752" s="204"/>
      <c r="J1752" s="205"/>
    </row>
    <row r="1753" spans="1:10" s="2" customFormat="1" ht="12" hidden="1" outlineLevel="1">
      <c r="A1753" s="204"/>
      <c r="F1753" s="204"/>
      <c r="J1753" s="205"/>
    </row>
    <row r="1754" spans="1:10" s="2" customFormat="1" ht="12" hidden="1" outlineLevel="1">
      <c r="A1754" s="204"/>
      <c r="F1754" s="204"/>
      <c r="J1754" s="205"/>
    </row>
    <row r="1755" spans="1:10" s="2" customFormat="1" ht="12" hidden="1" outlineLevel="1">
      <c r="A1755" s="204"/>
      <c r="F1755" s="204"/>
      <c r="J1755" s="205"/>
    </row>
    <row r="1756" spans="1:10" s="2" customFormat="1" ht="12" hidden="1" outlineLevel="1">
      <c r="A1756" s="204"/>
      <c r="F1756" s="204"/>
      <c r="J1756" s="205"/>
    </row>
    <row r="1757" spans="1:10" s="2" customFormat="1" ht="12" hidden="1" outlineLevel="1">
      <c r="A1757" s="204"/>
      <c r="F1757" s="204"/>
      <c r="J1757" s="205"/>
    </row>
    <row r="1758" spans="1:10" s="2" customFormat="1" ht="12" hidden="1" outlineLevel="1">
      <c r="A1758" s="204"/>
      <c r="F1758" s="204"/>
      <c r="J1758" s="205"/>
    </row>
    <row r="1759" spans="1:10" s="2" customFormat="1" ht="12" hidden="1" outlineLevel="1">
      <c r="A1759" s="204"/>
      <c r="F1759" s="204"/>
      <c r="J1759" s="205"/>
    </row>
    <row r="1760" spans="1:10" s="2" customFormat="1" ht="12" hidden="1" outlineLevel="1">
      <c r="A1760" s="204"/>
      <c r="F1760" s="204"/>
      <c r="J1760" s="205"/>
    </row>
    <row r="1761" spans="1:10" s="2" customFormat="1" ht="12" hidden="1" outlineLevel="1">
      <c r="A1761" s="204"/>
      <c r="F1761" s="204"/>
      <c r="J1761" s="205"/>
    </row>
    <row r="1762" spans="1:10" s="2" customFormat="1" ht="12" hidden="1" outlineLevel="1">
      <c r="A1762" s="204"/>
      <c r="F1762" s="204"/>
      <c r="J1762" s="205"/>
    </row>
    <row r="1763" spans="1:10" s="2" customFormat="1" ht="12" hidden="1" outlineLevel="1">
      <c r="A1763" s="204"/>
      <c r="F1763" s="204"/>
      <c r="J1763" s="205"/>
    </row>
    <row r="1764" spans="1:10" s="2" customFormat="1" ht="12" hidden="1" outlineLevel="1">
      <c r="A1764" s="204"/>
      <c r="F1764" s="204"/>
      <c r="J1764" s="205"/>
    </row>
    <row r="1765" spans="1:10" s="2" customFormat="1" ht="12" hidden="1" outlineLevel="1">
      <c r="A1765" s="204"/>
      <c r="F1765" s="204"/>
      <c r="J1765" s="205"/>
    </row>
    <row r="1766" spans="1:10" s="2" customFormat="1" ht="12" hidden="1" outlineLevel="1">
      <c r="A1766" s="204"/>
      <c r="F1766" s="204"/>
      <c r="J1766" s="205"/>
    </row>
    <row r="1767" spans="1:10" s="2" customFormat="1" ht="12" hidden="1" outlineLevel="1">
      <c r="A1767" s="204"/>
      <c r="F1767" s="204"/>
      <c r="J1767" s="205"/>
    </row>
    <row r="1768" spans="1:10" s="2" customFormat="1" ht="12" hidden="1" outlineLevel="1">
      <c r="A1768" s="204"/>
      <c r="F1768" s="204"/>
      <c r="J1768" s="205"/>
    </row>
    <row r="1769" spans="1:10" s="2" customFormat="1" ht="12" hidden="1" outlineLevel="1">
      <c r="A1769" s="204"/>
      <c r="F1769" s="204"/>
      <c r="J1769" s="205"/>
    </row>
    <row r="1770" spans="1:10" s="2" customFormat="1" ht="12" hidden="1" outlineLevel="1">
      <c r="A1770" s="204"/>
      <c r="F1770" s="204"/>
      <c r="J1770" s="205"/>
    </row>
    <row r="1771" spans="1:10" s="2" customFormat="1" ht="12" hidden="1" outlineLevel="1">
      <c r="A1771" s="204"/>
      <c r="F1771" s="204"/>
      <c r="J1771" s="205"/>
    </row>
    <row r="1772" spans="1:10" s="2" customFormat="1" ht="12" hidden="1" outlineLevel="1">
      <c r="A1772" s="204"/>
      <c r="F1772" s="204"/>
      <c r="J1772" s="205"/>
    </row>
    <row r="1773" spans="1:10" s="2" customFormat="1" ht="12" hidden="1" outlineLevel="1">
      <c r="A1773" s="204"/>
      <c r="F1773" s="204"/>
      <c r="J1773" s="205"/>
    </row>
    <row r="1774" spans="1:10" s="2" customFormat="1" ht="12" hidden="1" outlineLevel="1">
      <c r="A1774" s="204"/>
      <c r="F1774" s="204"/>
      <c r="J1774" s="205"/>
    </row>
    <row r="1775" spans="1:10" s="2" customFormat="1" ht="12" hidden="1" outlineLevel="1">
      <c r="A1775" s="204"/>
      <c r="F1775" s="204"/>
      <c r="J1775" s="205"/>
    </row>
    <row r="1776" spans="1:10" s="2" customFormat="1" ht="12" hidden="1" outlineLevel="1">
      <c r="A1776" s="204"/>
      <c r="F1776" s="204"/>
      <c r="J1776" s="205"/>
    </row>
    <row r="1777" spans="1:10" s="2" customFormat="1" ht="12" hidden="1" outlineLevel="1">
      <c r="A1777" s="204"/>
      <c r="B1777" s="77"/>
      <c r="C1777" s="210" t="s">
        <v>1</v>
      </c>
      <c r="D1777" s="211" t="s">
        <v>2</v>
      </c>
      <c r="E1777" s="212" t="s">
        <v>3</v>
      </c>
      <c r="F1777" s="204"/>
      <c r="J1777" s="205"/>
    </row>
    <row r="1778" spans="1:10" s="2" customFormat="1" ht="12" hidden="1" outlineLevel="1">
      <c r="A1778" s="204"/>
      <c r="B1778" s="77" t="s">
        <v>54</v>
      </c>
      <c r="C1778" s="213">
        <v>0.5754616640092903</v>
      </c>
      <c r="D1778" s="214">
        <v>0.10319494075180492</v>
      </c>
      <c r="E1778" s="215">
        <v>0.3213433952389047</v>
      </c>
      <c r="F1778" s="204"/>
      <c r="J1778" s="205"/>
    </row>
    <row r="1779" spans="1:10" s="2" customFormat="1" ht="12" hidden="1" outlineLevel="1">
      <c r="A1779" s="204"/>
      <c r="B1779" s="14"/>
      <c r="C1779" s="21"/>
      <c r="D1779" s="21"/>
      <c r="E1779" s="21"/>
      <c r="F1779" s="204"/>
      <c r="J1779" s="205"/>
    </row>
    <row r="1780" spans="1:10" s="2" customFormat="1" ht="12" hidden="1" outlineLevel="1">
      <c r="A1780" s="204"/>
      <c r="B1780" s="256" t="s">
        <v>100</v>
      </c>
      <c r="C1780" s="256"/>
      <c r="D1780" s="256"/>
      <c r="E1780" s="256"/>
      <c r="F1780" s="204"/>
      <c r="J1780" s="205"/>
    </row>
    <row r="1781" spans="1:10" s="2" customFormat="1" ht="12" hidden="1" outlineLevel="1">
      <c r="A1781" s="204"/>
      <c r="B1781" s="216" t="s">
        <v>88</v>
      </c>
      <c r="C1781" s="243">
        <f>$F$1431</f>
        <v>1600.1330621999998</v>
      </c>
      <c r="D1781" s="216"/>
      <c r="E1781" s="240"/>
      <c r="F1781" s="204"/>
      <c r="J1781" s="205"/>
    </row>
    <row r="1782" spans="1:10" s="2" customFormat="1" ht="12" hidden="1" outlineLevel="1">
      <c r="A1782" s="204"/>
      <c r="B1782" s="153" t="s">
        <v>89</v>
      </c>
      <c r="C1782" s="244">
        <f>$G$1431</f>
        <v>281.8058640253199</v>
      </c>
      <c r="D1782" s="153"/>
      <c r="E1782" s="241"/>
      <c r="F1782" s="204"/>
      <c r="J1782" s="205"/>
    </row>
    <row r="1783" spans="1:10" s="2" customFormat="1" ht="12" hidden="1" outlineLevel="1">
      <c r="A1783" s="204"/>
      <c r="B1783" s="153" t="s">
        <v>19</v>
      </c>
      <c r="C1783" s="244">
        <f>$H$1431</f>
        <v>343.28021633314</v>
      </c>
      <c r="D1783" s="153"/>
      <c r="E1783" s="241"/>
      <c r="F1783" s="204"/>
      <c r="J1783" s="205"/>
    </row>
    <row r="1784" spans="1:10" s="2" customFormat="1" ht="12" hidden="1" outlineLevel="1">
      <c r="A1784" s="204"/>
      <c r="B1784" s="153" t="s">
        <v>69</v>
      </c>
      <c r="C1784" s="244">
        <f>$I$1431</f>
        <v>576.7956281219999</v>
      </c>
      <c r="D1784" s="153"/>
      <c r="E1784" s="241"/>
      <c r="F1784" s="204"/>
      <c r="J1784" s="205"/>
    </row>
    <row r="1785" spans="1:10" s="2" customFormat="1" ht="12" hidden="1" outlineLevel="1">
      <c r="A1785" s="204"/>
      <c r="B1785" s="153" t="s">
        <v>18</v>
      </c>
      <c r="C1785" s="244">
        <f>$E$1431</f>
        <v>286.6281965</v>
      </c>
      <c r="D1785" s="161"/>
      <c r="E1785" s="242"/>
      <c r="F1785" s="204"/>
      <c r="J1785" s="205"/>
    </row>
    <row r="1786" spans="1:10" s="2" customFormat="1" ht="12" hidden="1" outlineLevel="1">
      <c r="A1786" s="204"/>
      <c r="B1786" s="161" t="s">
        <v>15</v>
      </c>
      <c r="C1786" s="245">
        <f>$D$1431</f>
        <v>859.8845895</v>
      </c>
      <c r="D1786" s="127" t="s">
        <v>97</v>
      </c>
      <c r="E1786" s="215">
        <f>C1786/C1787</f>
        <v>0.21777348065994198</v>
      </c>
      <c r="F1786" s="204"/>
      <c r="J1786" s="205"/>
    </row>
    <row r="1787" spans="2:5" ht="12" hidden="1" outlineLevel="1">
      <c r="B1787" s="133" t="s">
        <v>4</v>
      </c>
      <c r="C1787" s="227">
        <f>SUM(C1781:C1786)</f>
        <v>3948.5275566804594</v>
      </c>
      <c r="D1787" s="133" t="s">
        <v>95</v>
      </c>
      <c r="E1787" s="227">
        <f>C1787-C1786</f>
        <v>3088.6429671804594</v>
      </c>
    </row>
    <row r="1788" spans="2:3" ht="12" hidden="1" outlineLevel="1">
      <c r="B1788" s="232"/>
      <c r="C1788" s="233"/>
    </row>
    <row r="1789" ht="12">
      <c r="A1789" s="197" t="s">
        <v>91</v>
      </c>
    </row>
    <row r="1790" ht="12">
      <c r="A1790" s="197" t="s">
        <v>92</v>
      </c>
    </row>
    <row r="1791" ht="12">
      <c r="A1791" s="218" t="s">
        <v>106</v>
      </c>
    </row>
  </sheetData>
  <mergeCells count="41">
    <mergeCell ref="A1:H1"/>
    <mergeCell ref="I1:J1"/>
    <mergeCell ref="B2:D2"/>
    <mergeCell ref="G2:J2"/>
    <mergeCell ref="A3:D3"/>
    <mergeCell ref="G4:J4"/>
    <mergeCell ref="G158:J158"/>
    <mergeCell ref="A312:D312"/>
    <mergeCell ref="G313:J313"/>
    <mergeCell ref="G328:J328"/>
    <mergeCell ref="A343:D343"/>
    <mergeCell ref="G344:J344"/>
    <mergeCell ref="G359:J359"/>
    <mergeCell ref="A374:D374"/>
    <mergeCell ref="G375:J375"/>
    <mergeCell ref="G518:J518"/>
    <mergeCell ref="A518:E518"/>
    <mergeCell ref="A532:D532"/>
    <mergeCell ref="G535:J535"/>
    <mergeCell ref="G679:J679"/>
    <mergeCell ref="G823:J823"/>
    <mergeCell ref="G909:J909"/>
    <mergeCell ref="G995:J995"/>
    <mergeCell ref="G1081:J1081"/>
    <mergeCell ref="G1169:J1169"/>
    <mergeCell ref="G1183:J1183"/>
    <mergeCell ref="G1197:J1197"/>
    <mergeCell ref="G1198:J1198"/>
    <mergeCell ref="G1208:J1208"/>
    <mergeCell ref="G1330:J1330"/>
    <mergeCell ref="A1416:D1416"/>
    <mergeCell ref="D1417:F1417"/>
    <mergeCell ref="G1217:J1217"/>
    <mergeCell ref="G1226:J1226"/>
    <mergeCell ref="G1235:J1235"/>
    <mergeCell ref="G1244:J1244"/>
    <mergeCell ref="A1244:D1244"/>
    <mergeCell ref="B1780:E1780"/>
    <mergeCell ref="A1433:D1433"/>
    <mergeCell ref="A1448:D1448"/>
    <mergeCell ref="A1330:D1330"/>
  </mergeCells>
  <hyperlinks>
    <hyperlink ref="I1" r:id="rId1" display="Bron: RVA"/>
    <hyperlink ref="I1:J1" r:id="rId2" display="Bron: RVA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dcterms:created xsi:type="dcterms:W3CDTF">2014-10-12T13:48:54Z</dcterms:created>
  <dcterms:modified xsi:type="dcterms:W3CDTF">2016-02-03T18:07:01Z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