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<sst xmlns="http://schemas.openxmlformats.org/spreadsheetml/2006/main" count="42" uniqueCount="42">
  <si>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Lastenverminderingen 1995-2013 naar aard volgens de wet van 1996</t>
  </si>
  <si>
    <t xml:space="preserve">  </t>
  </si>
  <si>
    <r>
      <t xml:space="preserve"> </t>
    </r>
    <r>
      <rPr>
        <b/>
        <sz val="9"/>
        <color indexed="8"/>
        <rFont val="Arial"/>
        <family val="0"/>
      </rPr>
      <t xml:space="preserve">1995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</si>
  <si>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1996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</si>
  <si>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1997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</si>
  <si>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1999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</si>
  <si>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2003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</si>
  <si>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2004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</si>
  <si>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2010 </t>
    </r>
    <r>
      <rPr>
        <b/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</si>
  <si>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2011 </t>
    </r>
    <r>
      <rPr>
        <b/>
        <sz val="9"/>
        <rFont val="Arial"/>
        <family val="0"/>
      </rPr>
      <t xml:space="preserve"> </t>
    </r>
  </si>
  <si>
    <t>2012 (1)</t>
  </si>
  <si>
    <t>Ev11/12</t>
  </si>
  <si>
    <t>%Ev11/12</t>
  </si>
  <si>
    <t>2013 (3)</t>
  </si>
  <si>
    <t xml:space="preserve"> 0. Totaal loonkosten</t>
  </si>
  <si>
    <r>
      <t xml:space="preserve"> </t>
    </r>
    <r>
      <rPr>
        <b/>
        <sz val="9"/>
        <color indexed="8"/>
        <rFont val="Arial"/>
        <family val="0"/>
      </rPr>
      <t xml:space="preserve">1.Totaal </t>
    </r>
    <r>
      <rPr>
        <b/>
        <sz val="9"/>
        <rFont val="Arial"/>
        <family val="0"/>
      </rPr>
      <t xml:space="preserve"> lastenverminderingen</t>
    </r>
  </si>
  <si>
    <r>
      <t xml:space="preserve"> </t>
    </r>
    <r>
      <rPr>
        <b/>
        <sz val="9"/>
        <color indexed="8"/>
        <rFont val="Arial"/>
        <family val="0"/>
      </rPr>
      <t xml:space="preserve">2. Loonsubsidies </t>
    </r>
    <r>
      <rPr>
        <b/>
        <sz val="9"/>
        <rFont val="Arial"/>
        <family val="0"/>
      </rPr>
      <t xml:space="preserve"> </t>
    </r>
  </si>
  <si>
    <r>
      <t xml:space="preserve">     </t>
    </r>
    <r>
      <rPr>
        <b/>
        <sz val="9"/>
        <color indexed="8"/>
        <rFont val="Arial"/>
        <family val="0"/>
      </rPr>
      <t xml:space="preserve">2.1. via Sociale Zekerheid </t>
    </r>
    <r>
      <rPr>
        <b/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</si>
  <si>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 xml:space="preserve">- waarvan activeringen </t>
    </r>
    <r>
      <rPr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</si>
  <si>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2"/>
      </rPr>
      <t xml:space="preserve">- waarvan dienstencheques </t>
    </r>
    <r>
      <rPr>
        <sz val="9"/>
        <rFont val="Arial"/>
        <family val="2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</si>
  <si>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 xml:space="preserve">- waarvan Sociale Maribel gepoolde bijdragen </t>
    </r>
    <r>
      <rPr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</si>
  <si>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 xml:space="preserve">- waarvan gesubsid. contractuelen ziekenhuizen </t>
    </r>
    <r>
      <rPr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</si>
  <si>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>- waarvan Sociale Maribel gepoolde bedrijfsvoorh.</t>
    </r>
  </si>
  <si>
    <r>
      <t xml:space="preserve">         </t>
    </r>
    <r>
      <rPr>
        <sz val="9"/>
        <color indexed="8"/>
        <rFont val="Arial"/>
        <family val="0"/>
      </rPr>
      <t xml:space="preserve">- waarvan Jongerenbonus nonprofit </t>
    </r>
    <r>
      <rPr>
        <sz val="9"/>
        <rFont val="Arial"/>
        <family val="0"/>
      </rPr>
      <t xml:space="preserve"> </t>
    </r>
  </si>
  <si>
    <r>
      <t xml:space="preserve">    </t>
    </r>
    <r>
      <rPr>
        <b/>
        <sz val="9"/>
        <color indexed="8"/>
        <rFont val="Arial"/>
        <family val="0"/>
      </rPr>
      <t xml:space="preserve">2.2. via bedrijfsvoorheffing </t>
    </r>
    <r>
      <rPr>
        <b/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</si>
  <si>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 xml:space="preserve">- waarvan algemeen </t>
    </r>
    <r>
      <rPr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</si>
  <si>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>-waarvan nacht-en ploegenarbeid</t>
    </r>
    <r>
      <rPr>
        <sz val="9"/>
        <rFont val="Arial"/>
        <family val="0"/>
      </rPr>
      <t xml:space="preserve"> </t>
    </r>
  </si>
  <si>
    <r>
      <t xml:space="preserve">         </t>
    </r>
    <r>
      <rPr>
        <sz val="9"/>
        <color indexed="8"/>
        <rFont val="Arial"/>
        <family val="0"/>
      </rPr>
      <t xml:space="preserve">- waarvan overuren </t>
    </r>
    <r>
      <rPr>
        <sz val="9"/>
        <rFont val="Arial"/>
        <family val="0"/>
      </rPr>
      <t xml:space="preserve"> </t>
    </r>
  </si>
  <si>
    <r>
      <t xml:space="preserve">          </t>
    </r>
    <r>
      <rPr>
        <sz val="9"/>
        <color indexed="8"/>
        <rFont val="Arial"/>
        <family val="0"/>
      </rPr>
      <t>- waarvan onderzoekers ondernemingen</t>
    </r>
    <r>
      <rPr>
        <sz val="9"/>
        <rFont val="Arial"/>
        <family val="0"/>
      </rPr>
      <t xml:space="preserve"> </t>
    </r>
  </si>
  <si>
    <r>
      <t xml:space="preserve">          </t>
    </r>
    <r>
      <rPr>
        <sz val="9"/>
        <color indexed="8"/>
        <rFont val="Arial"/>
        <family val="0"/>
      </rPr>
      <t xml:space="preserve">- waarvan specifieke bedrijfstakken </t>
    </r>
    <r>
      <rPr>
        <sz val="9"/>
        <rFont val="Arial"/>
        <family val="0"/>
      </rPr>
      <t xml:space="preserve"> </t>
    </r>
  </si>
  <si>
    <r>
      <t xml:space="preserve">          </t>
    </r>
    <r>
      <rPr>
        <sz val="9"/>
        <color indexed="8"/>
        <rFont val="Arial"/>
        <family val="0"/>
      </rPr>
      <t>- waarvan onderzoekers universiteiten (2)</t>
    </r>
  </si>
  <si>
    <r>
      <t xml:space="preserve">    </t>
    </r>
    <r>
      <rPr>
        <b/>
        <sz val="9"/>
        <color indexed="8"/>
        <rFont val="Arial"/>
        <family val="0"/>
      </rPr>
      <t xml:space="preserve">2.3. via Gemeenschappen en Gewesten </t>
    </r>
    <r>
      <rPr>
        <b/>
        <sz val="9"/>
        <rFont val="Arial"/>
        <family val="0"/>
      </rPr>
      <t xml:space="preserve"> </t>
    </r>
  </si>
  <si>
    <r>
      <t xml:space="preserve">          </t>
    </r>
    <r>
      <rPr>
        <sz val="9"/>
        <color indexed="8"/>
        <rFont val="Arial"/>
        <family val="0"/>
      </rPr>
      <t xml:space="preserve">- waarvan ouderenbonus (Vlaanderen) </t>
    </r>
    <r>
      <rPr>
        <sz val="9"/>
        <rFont val="Arial"/>
        <family val="0"/>
      </rPr>
      <t xml:space="preserve"> </t>
    </r>
  </si>
  <si>
    <r>
      <t xml:space="preserve">          </t>
    </r>
    <r>
      <rPr>
        <sz val="9"/>
        <color indexed="8"/>
        <rFont val="Arial"/>
        <family val="0"/>
      </rPr>
      <t xml:space="preserve">- waarvan Prime à l’emploi (Wallonië) </t>
    </r>
    <r>
      <rPr>
        <sz val="9"/>
        <rFont val="Arial"/>
        <family val="0"/>
      </rPr>
      <t xml:space="preserve"> </t>
    </r>
  </si>
  <si>
    <r>
      <t xml:space="preserve">          </t>
    </r>
    <r>
      <rPr>
        <sz val="9"/>
        <color indexed="8"/>
        <rFont val="Arial"/>
        <family val="0"/>
      </rPr>
      <t xml:space="preserve">- waarvan beschutte werkplaatsen </t>
    </r>
    <r>
      <rPr>
        <sz val="9"/>
        <rFont val="Arial"/>
        <family val="0"/>
      </rPr>
      <t xml:space="preserve"> </t>
    </r>
  </si>
  <si>
    <r>
      <t xml:space="preserve"> </t>
    </r>
    <r>
      <rPr>
        <b/>
        <sz val="9"/>
        <color indexed="8"/>
        <rFont val="Arial"/>
        <family val="0"/>
      </rPr>
      <t xml:space="preserve">3. Werkgeversbijdrageverminderingen </t>
    </r>
    <r>
      <rPr>
        <b/>
        <sz val="9"/>
        <rFont val="Arial"/>
        <family val="0"/>
      </rPr>
      <t xml:space="preserve"> </t>
    </r>
  </si>
  <si>
    <t xml:space="preserve"> 4. % lastenvermindering tav loonkost</t>
  </si>
  <si>
    <t xml:space="preserve">     1.  Loonsubsidies</t>
  </si>
  <si>
    <t xml:space="preserve">     2. Werkgeversbijdrageverminderingen</t>
  </si>
  <si>
    <t>(1) Voortgaande op de bijlage bij het technische rapport CRB 2012</t>
  </si>
  <si>
    <t>(2) De CRB heeft voor 2012 de lastenvermindering ondernemingen  en universiteiten samengenomen onder ondernemingen</t>
  </si>
  <si>
    <r>
      <t xml:space="preserve">(3) </t>
    </r>
    <r>
      <rPr>
        <u val="single"/>
        <sz val="10"/>
        <color indexed="12"/>
        <rFont val="Arial"/>
        <family val="0"/>
      </rPr>
      <t>Bijkomende structurele lastenvermindering voor de profit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aangevuld met de evolutie dienstencheques met 6+ in 2013</t>
    </r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</si>
</sst>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b/>
      <i/>
      <sz val="9"/>
      <name val="Arial"/>
      <family val="2"/>
    </font>
    <font>
      <sz val="9"/>
      <color indexed="8"/>
      <name val="Arial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9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7" fillId="2" borderId="0" xfId="15" applyFont="1" applyFill="1" applyAlignment="1">
      <alignment/>
    </xf>
    <xf numFmtId="46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worx.be/nl-be/sd-worx-r-d/publicaties/nieuws/2013-07-02-verhoging-structurele-lastenverminde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3"/>
  <sheetViews>
    <sheetView tabSelected="1" workbookViewId="0" topLeftCell="A1">
      <selection activeCell="A1" sqref="A1:M1"/>
    </sheetView>
  </sheetViews>
  <sheetFormatPr defaultColWidth="9.140625" defaultRowHeight="12.75" outlineLevelRow="2" outlineLevelCol="1"/>
  <cols>
    <col min="1" max="1" width="43.140625" style="1" customWidth="1"/>
    <col min="2" max="2" width="7.140625" style="1" customWidth="1"/>
    <col min="3" max="5" width="7.140625" style="1" hidden="1" customWidth="1" outlineLevel="1"/>
    <col min="6" max="6" width="7.140625" style="1" customWidth="1" collapsed="1"/>
    <col min="7" max="7" width="7.140625" style="1" hidden="1" customWidth="1" outlineLevel="1"/>
    <col min="8" max="8" width="7.140625" style="1" customWidth="1" collapsed="1"/>
    <col min="9" max="9" width="7.140625" style="1" customWidth="1"/>
    <col min="10" max="10" width="7.7109375" style="1" customWidth="1"/>
    <col min="11" max="11" width="7.00390625" style="1" hidden="1" customWidth="1" outlineLevel="1"/>
    <col min="12" max="12" width="8.140625" style="1" hidden="1" customWidth="1" outlineLevel="1"/>
    <col min="13" max="13" width="7.421875" style="1" customWidth="1" collapsed="1"/>
    <col min="14" max="16384" width="9.140625" style="1" customWidth="1"/>
  </cols>
  <sheetData>
    <row r="1" spans="1:13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6" t="s">
        <v>13</v>
      </c>
    </row>
    <row r="3" spans="1:13" ht="12">
      <c r="A3" s="7" t="s">
        <v>14</v>
      </c>
      <c r="B3" s="8">
        <v>107919.43398749742</v>
      </c>
      <c r="C3" s="9">
        <v>114739.12262920002</v>
      </c>
      <c r="D3" s="9">
        <v>115901.41993449893</v>
      </c>
      <c r="E3" s="9">
        <v>126261.15944508076</v>
      </c>
      <c r="F3" s="9">
        <v>150607.22050815128</v>
      </c>
      <c r="G3" s="9">
        <v>155793.7451451372</v>
      </c>
      <c r="H3" s="9">
        <v>197500.96210897452</v>
      </c>
      <c r="I3" s="9">
        <v>195908.3549486366</v>
      </c>
      <c r="J3" s="10">
        <f>I3+K3</f>
        <v>198259.25520802024</v>
      </c>
      <c r="K3" s="11">
        <f>I3*L3</f>
        <v>2350.9002593836394</v>
      </c>
      <c r="L3" s="12">
        <v>0.012</v>
      </c>
      <c r="M3" s="13">
        <f>J3*(1+L3)</f>
        <v>200638.36627051648</v>
      </c>
    </row>
    <row r="4" spans="1:13" s="20" customFormat="1" ht="12">
      <c r="A4" s="14" t="s">
        <v>15</v>
      </c>
      <c r="B4" s="15">
        <v>1238</v>
      </c>
      <c r="C4" s="16">
        <v>1536</v>
      </c>
      <c r="D4" s="16">
        <v>1404</v>
      </c>
      <c r="E4" s="16">
        <v>2172</v>
      </c>
      <c r="F4" s="16">
        <v>4192</v>
      </c>
      <c r="G4" s="16">
        <v>5010</v>
      </c>
      <c r="H4" s="16">
        <v>10347</v>
      </c>
      <c r="I4" s="16">
        <v>11246</v>
      </c>
      <c r="J4" s="17">
        <f>J5+J24</f>
        <v>11323</v>
      </c>
      <c r="K4" s="17">
        <f>J4-I4</f>
        <v>77</v>
      </c>
      <c r="L4" s="18">
        <f>K4/I4</f>
        <v>0.006846878890272096</v>
      </c>
      <c r="M4" s="19">
        <f>M5+M24</f>
        <v>11724.7</v>
      </c>
    </row>
    <row r="5" spans="1:13" s="20" customFormat="1" ht="12" collapsed="1">
      <c r="A5" s="14" t="s">
        <v>16</v>
      </c>
      <c r="B5" s="15">
        <v>265</v>
      </c>
      <c r="C5" s="16">
        <v>304</v>
      </c>
      <c r="D5" s="16">
        <v>322</v>
      </c>
      <c r="E5" s="16">
        <v>640</v>
      </c>
      <c r="F5" s="16">
        <v>1016</v>
      </c>
      <c r="G5" s="16">
        <v>1212</v>
      </c>
      <c r="H5" s="16">
        <v>5454</v>
      </c>
      <c r="I5" s="16">
        <v>6213</v>
      </c>
      <c r="J5" s="17">
        <f>J6+J13+J20</f>
        <v>6424</v>
      </c>
      <c r="K5" s="17">
        <f aca="true" t="shared" si="0" ref="K5:K24">J5-I5</f>
        <v>211</v>
      </c>
      <c r="L5" s="18">
        <f aca="true" t="shared" si="1" ref="L5:L24">K5/I5</f>
        <v>0.03396104941252213</v>
      </c>
      <c r="M5" s="19">
        <f>M6+M13+M20</f>
        <v>6525.7</v>
      </c>
    </row>
    <row r="6" spans="1:13" s="20" customFormat="1" ht="12" hidden="1" outlineLevel="1" collapsed="1">
      <c r="A6" s="14" t="s">
        <v>17</v>
      </c>
      <c r="B6" s="15">
        <v>100</v>
      </c>
      <c r="C6" s="16">
        <v>117</v>
      </c>
      <c r="D6" s="16">
        <v>130</v>
      </c>
      <c r="E6" s="16">
        <v>417</v>
      </c>
      <c r="F6" s="16">
        <v>750</v>
      </c>
      <c r="G6" s="16">
        <v>904</v>
      </c>
      <c r="H6" s="16">
        <v>2536</v>
      </c>
      <c r="I6" s="16">
        <v>3140</v>
      </c>
      <c r="J6" s="17">
        <f>SUM(J7:J12)</f>
        <v>3267</v>
      </c>
      <c r="K6" s="17">
        <f t="shared" si="0"/>
        <v>127</v>
      </c>
      <c r="L6" s="18">
        <f t="shared" si="1"/>
        <v>0.04044585987261146</v>
      </c>
      <c r="M6" s="19">
        <f>SUM(M7:M12)</f>
        <v>3368.7</v>
      </c>
    </row>
    <row r="7" spans="1:13" ht="12" hidden="1" outlineLevel="2">
      <c r="A7" s="21" t="s">
        <v>18</v>
      </c>
      <c r="B7" s="22">
        <v>0</v>
      </c>
      <c r="C7" s="23">
        <v>0</v>
      </c>
      <c r="D7" s="23">
        <v>0</v>
      </c>
      <c r="E7" s="23">
        <v>34</v>
      </c>
      <c r="F7" s="23">
        <v>106</v>
      </c>
      <c r="G7" s="23">
        <v>147</v>
      </c>
      <c r="H7" s="23">
        <v>362</v>
      </c>
      <c r="I7" s="23">
        <v>638</v>
      </c>
      <c r="J7" s="24">
        <v>471</v>
      </c>
      <c r="K7" s="24">
        <f t="shared" si="0"/>
        <v>-167</v>
      </c>
      <c r="L7" s="25">
        <f t="shared" si="1"/>
        <v>-0.2617554858934169</v>
      </c>
      <c r="M7" s="26">
        <v>471</v>
      </c>
    </row>
    <row r="8" spans="1:13" ht="12" hidden="1" outlineLevel="2">
      <c r="A8" s="27" t="s">
        <v>19</v>
      </c>
      <c r="B8" s="28">
        <v>0</v>
      </c>
      <c r="C8" s="29">
        <v>0</v>
      </c>
      <c r="D8" s="29">
        <v>0</v>
      </c>
      <c r="E8" s="29">
        <v>0</v>
      </c>
      <c r="F8" s="29">
        <v>7</v>
      </c>
      <c r="G8" s="29">
        <v>91</v>
      </c>
      <c r="H8" s="29">
        <v>1231</v>
      </c>
      <c r="I8" s="29">
        <v>1424</v>
      </c>
      <c r="J8" s="30">
        <v>1695</v>
      </c>
      <c r="K8" s="30">
        <f t="shared" si="0"/>
        <v>271</v>
      </c>
      <c r="L8" s="31">
        <f t="shared" si="1"/>
        <v>0.19030898876404495</v>
      </c>
      <c r="M8" s="26">
        <f>1695*106%</f>
        <v>1796.7</v>
      </c>
    </row>
    <row r="9" spans="1:13" ht="12" hidden="1" outlineLevel="2">
      <c r="A9" s="21" t="s">
        <v>20</v>
      </c>
      <c r="B9" s="22">
        <v>0</v>
      </c>
      <c r="C9" s="23">
        <v>0</v>
      </c>
      <c r="D9" s="23">
        <v>13</v>
      </c>
      <c r="E9" s="23">
        <v>265</v>
      </c>
      <c r="F9" s="23">
        <v>524</v>
      </c>
      <c r="G9" s="23">
        <v>556</v>
      </c>
      <c r="H9" s="23">
        <v>750</v>
      </c>
      <c r="I9" s="23">
        <v>870</v>
      </c>
      <c r="J9" s="24">
        <v>889</v>
      </c>
      <c r="K9" s="24">
        <f t="shared" si="0"/>
        <v>19</v>
      </c>
      <c r="L9" s="25">
        <f t="shared" si="1"/>
        <v>0.021839080459770115</v>
      </c>
      <c r="M9" s="26">
        <v>889</v>
      </c>
    </row>
    <row r="10" spans="1:13" ht="12" hidden="1" outlineLevel="2">
      <c r="A10" s="21" t="s">
        <v>21</v>
      </c>
      <c r="B10" s="22">
        <v>100</v>
      </c>
      <c r="C10" s="23">
        <v>117</v>
      </c>
      <c r="D10" s="23">
        <v>117</v>
      </c>
      <c r="E10" s="23">
        <v>118</v>
      </c>
      <c r="F10" s="23">
        <v>114</v>
      </c>
      <c r="G10" s="23">
        <v>110</v>
      </c>
      <c r="H10" s="23">
        <v>116</v>
      </c>
      <c r="I10" s="23">
        <v>112</v>
      </c>
      <c r="J10" s="32">
        <v>112</v>
      </c>
      <c r="K10" s="32">
        <f t="shared" si="0"/>
        <v>0</v>
      </c>
      <c r="L10" s="33">
        <f t="shared" si="1"/>
        <v>0</v>
      </c>
      <c r="M10" s="26">
        <v>112</v>
      </c>
    </row>
    <row r="11" spans="1:13" ht="12" hidden="1" outlineLevel="2">
      <c r="A11" s="21" t="s">
        <v>22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73</v>
      </c>
      <c r="I11" s="23">
        <v>84</v>
      </c>
      <c r="J11" s="24">
        <v>88</v>
      </c>
      <c r="K11" s="24">
        <f t="shared" si="0"/>
        <v>4</v>
      </c>
      <c r="L11" s="25">
        <f t="shared" si="1"/>
        <v>0.047619047619047616</v>
      </c>
      <c r="M11" s="26">
        <v>88</v>
      </c>
    </row>
    <row r="12" spans="1:13" ht="12" hidden="1" outlineLevel="2">
      <c r="A12" s="21" t="s">
        <v>23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3</v>
      </c>
      <c r="I12" s="23">
        <v>12</v>
      </c>
      <c r="J12" s="24">
        <v>12</v>
      </c>
      <c r="K12" s="24">
        <f t="shared" si="0"/>
        <v>0</v>
      </c>
      <c r="L12" s="25">
        <f t="shared" si="1"/>
        <v>0</v>
      </c>
      <c r="M12" s="26">
        <v>12</v>
      </c>
    </row>
    <row r="13" spans="1:13" s="20" customFormat="1" ht="12" hidden="1" outlineLevel="1" collapsed="1">
      <c r="A13" s="14" t="s">
        <v>24</v>
      </c>
      <c r="B13" s="15">
        <v>0</v>
      </c>
      <c r="C13" s="16">
        <v>0</v>
      </c>
      <c r="D13" s="16">
        <v>0</v>
      </c>
      <c r="E13" s="16">
        <v>0</v>
      </c>
      <c r="F13" s="16">
        <v>8</v>
      </c>
      <c r="G13" s="16">
        <v>47</v>
      </c>
      <c r="H13" s="16">
        <v>2562</v>
      </c>
      <c r="I13" s="16">
        <v>2702</v>
      </c>
      <c r="J13" s="34">
        <f>SUM(J14:J18)</f>
        <v>2784</v>
      </c>
      <c r="K13" s="34">
        <f t="shared" si="0"/>
        <v>82</v>
      </c>
      <c r="L13" s="35">
        <f t="shared" si="1"/>
        <v>0.030347890451517395</v>
      </c>
      <c r="M13" s="19">
        <f>SUM(M14:M18)</f>
        <v>2784</v>
      </c>
    </row>
    <row r="14" spans="1:13" ht="12" hidden="1" outlineLevel="2">
      <c r="A14" s="21" t="s">
        <v>25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890</v>
      </c>
      <c r="I14" s="23">
        <v>933</v>
      </c>
      <c r="J14" s="24">
        <v>960</v>
      </c>
      <c r="K14" s="24">
        <f t="shared" si="0"/>
        <v>27</v>
      </c>
      <c r="L14" s="25">
        <f t="shared" si="1"/>
        <v>0.028938906752411574</v>
      </c>
      <c r="M14" s="26">
        <v>960</v>
      </c>
    </row>
    <row r="15" spans="1:13" ht="12" hidden="1" outlineLevel="2">
      <c r="A15" s="21" t="s">
        <v>26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25</v>
      </c>
      <c r="H15" s="23">
        <v>921</v>
      </c>
      <c r="I15" s="23">
        <v>977</v>
      </c>
      <c r="J15" s="24">
        <v>1004</v>
      </c>
      <c r="K15" s="24">
        <f t="shared" si="0"/>
        <v>27</v>
      </c>
      <c r="L15" s="25">
        <f t="shared" si="1"/>
        <v>0.027635619242579325</v>
      </c>
      <c r="M15" s="26">
        <v>1004</v>
      </c>
    </row>
    <row r="16" spans="1:13" ht="12" hidden="1" outlineLevel="2">
      <c r="A16" s="21" t="s">
        <v>27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115</v>
      </c>
      <c r="I16" s="23">
        <v>123</v>
      </c>
      <c r="J16" s="24">
        <v>126</v>
      </c>
      <c r="K16" s="24">
        <f t="shared" si="0"/>
        <v>3</v>
      </c>
      <c r="L16" s="25">
        <f t="shared" si="1"/>
        <v>0.024390243902439025</v>
      </c>
      <c r="M16" s="26">
        <v>126</v>
      </c>
    </row>
    <row r="17" spans="1:13" ht="12" hidden="1" outlineLevel="2">
      <c r="A17" s="21" t="s">
        <v>28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380</v>
      </c>
      <c r="I17" s="23">
        <v>397</v>
      </c>
      <c r="J17" s="32">
        <v>570</v>
      </c>
      <c r="K17" s="32">
        <f t="shared" si="0"/>
        <v>173</v>
      </c>
      <c r="L17" s="33">
        <f t="shared" si="1"/>
        <v>0.4357682619647355</v>
      </c>
      <c r="M17" s="26">
        <v>570</v>
      </c>
    </row>
    <row r="18" spans="1:13" ht="12" hidden="1" outlineLevel="2">
      <c r="A18" s="21" t="s">
        <v>29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110</v>
      </c>
      <c r="I18" s="23">
        <v>118</v>
      </c>
      <c r="J18" s="24">
        <v>124</v>
      </c>
      <c r="K18" s="24">
        <f t="shared" si="0"/>
        <v>6</v>
      </c>
      <c r="L18" s="25">
        <f t="shared" si="1"/>
        <v>0.05084745762711865</v>
      </c>
      <c r="M18" s="26">
        <v>124</v>
      </c>
    </row>
    <row r="19" spans="1:13" ht="12" hidden="1" outlineLevel="2">
      <c r="A19" s="21" t="s">
        <v>30</v>
      </c>
      <c r="B19" s="22">
        <v>0</v>
      </c>
      <c r="C19" s="23">
        <v>0</v>
      </c>
      <c r="D19" s="23">
        <v>0</v>
      </c>
      <c r="E19" s="23">
        <v>0</v>
      </c>
      <c r="F19" s="23">
        <v>8</v>
      </c>
      <c r="G19" s="23">
        <v>22</v>
      </c>
      <c r="H19" s="23">
        <v>147</v>
      </c>
      <c r="I19" s="23">
        <v>154</v>
      </c>
      <c r="J19" s="36"/>
      <c r="K19" s="36">
        <f t="shared" si="0"/>
        <v>-154</v>
      </c>
      <c r="L19" s="25"/>
      <c r="M19" s="37"/>
    </row>
    <row r="20" spans="1:13" s="20" customFormat="1" ht="12" collapsed="1">
      <c r="A20" s="14" t="s">
        <v>31</v>
      </c>
      <c r="B20" s="15">
        <v>165</v>
      </c>
      <c r="C20" s="16">
        <v>187</v>
      </c>
      <c r="D20" s="16">
        <v>192</v>
      </c>
      <c r="E20" s="16">
        <v>223</v>
      </c>
      <c r="F20" s="16">
        <v>259</v>
      </c>
      <c r="G20" s="16">
        <v>261</v>
      </c>
      <c r="H20" s="16">
        <v>356</v>
      </c>
      <c r="I20" s="16">
        <v>372</v>
      </c>
      <c r="J20" s="17">
        <f>SUM(J21:J23)</f>
        <v>373</v>
      </c>
      <c r="K20" s="17">
        <f t="shared" si="0"/>
        <v>1</v>
      </c>
      <c r="L20" s="18">
        <f t="shared" si="1"/>
        <v>0.002688172043010753</v>
      </c>
      <c r="M20" s="19">
        <f>SUM(M21:M23)</f>
        <v>373</v>
      </c>
    </row>
    <row r="21" spans="1:13" ht="12" hidden="1" outlineLevel="1">
      <c r="A21" s="21" t="s">
        <v>32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24</v>
      </c>
      <c r="I21" s="23">
        <v>23</v>
      </c>
      <c r="J21" s="24">
        <v>24</v>
      </c>
      <c r="K21" s="24">
        <f t="shared" si="0"/>
        <v>1</v>
      </c>
      <c r="L21" s="25">
        <f t="shared" si="1"/>
        <v>0.043478260869565216</v>
      </c>
      <c r="M21" s="26">
        <v>24</v>
      </c>
    </row>
    <row r="22" spans="1:13" ht="12" hidden="1" outlineLevel="1">
      <c r="A22" s="21" t="s">
        <v>33</v>
      </c>
      <c r="B22" s="22">
        <v>0</v>
      </c>
      <c r="C22" s="23">
        <v>19</v>
      </c>
      <c r="D22" s="23">
        <v>19</v>
      </c>
      <c r="E22" s="23">
        <v>19</v>
      </c>
      <c r="F22" s="23">
        <v>18</v>
      </c>
      <c r="G22" s="23">
        <v>15</v>
      </c>
      <c r="H22" s="23">
        <v>14</v>
      </c>
      <c r="I22" s="23">
        <v>14</v>
      </c>
      <c r="J22" s="24">
        <v>14</v>
      </c>
      <c r="K22" s="24">
        <f t="shared" si="0"/>
        <v>0</v>
      </c>
      <c r="L22" s="25">
        <f t="shared" si="1"/>
        <v>0</v>
      </c>
      <c r="M22" s="26">
        <v>14</v>
      </c>
    </row>
    <row r="23" spans="1:13" ht="12" hidden="1" outlineLevel="1">
      <c r="A23" s="21" t="s">
        <v>34</v>
      </c>
      <c r="B23" s="22">
        <v>165</v>
      </c>
      <c r="C23" s="23">
        <v>168</v>
      </c>
      <c r="D23" s="23">
        <v>173</v>
      </c>
      <c r="E23" s="23">
        <v>203</v>
      </c>
      <c r="F23" s="23">
        <v>241</v>
      </c>
      <c r="G23" s="23">
        <v>247</v>
      </c>
      <c r="H23" s="23">
        <v>318</v>
      </c>
      <c r="I23" s="23">
        <v>335</v>
      </c>
      <c r="J23" s="32">
        <v>335</v>
      </c>
      <c r="K23" s="32">
        <f t="shared" si="0"/>
        <v>0</v>
      </c>
      <c r="L23" s="33">
        <f t="shared" si="1"/>
        <v>0</v>
      </c>
      <c r="M23" s="26">
        <v>335</v>
      </c>
    </row>
    <row r="24" spans="1:13" s="20" customFormat="1" ht="12" collapsed="1">
      <c r="A24" s="14" t="s">
        <v>35</v>
      </c>
      <c r="B24" s="15">
        <v>974</v>
      </c>
      <c r="C24" s="16">
        <v>1232</v>
      </c>
      <c r="D24" s="16">
        <v>1082</v>
      </c>
      <c r="E24" s="16">
        <v>1533</v>
      </c>
      <c r="F24" s="16">
        <v>3175</v>
      </c>
      <c r="G24" s="16">
        <v>3798</v>
      </c>
      <c r="H24" s="16">
        <v>4894</v>
      </c>
      <c r="I24" s="16">
        <v>5032</v>
      </c>
      <c r="J24" s="17">
        <v>4899</v>
      </c>
      <c r="K24" s="38">
        <f t="shared" si="0"/>
        <v>-133</v>
      </c>
      <c r="L24" s="18">
        <f t="shared" si="1"/>
        <v>-0.026430842607313196</v>
      </c>
      <c r="M24" s="19">
        <f>4899+300</f>
        <v>5199</v>
      </c>
    </row>
    <row r="25" spans="1:13" s="20" customFormat="1" ht="12" collapsed="1">
      <c r="A25" s="14" t="s">
        <v>36</v>
      </c>
      <c r="B25" s="39">
        <f>B4/B3</f>
        <v>0.011471520506152985</v>
      </c>
      <c r="C25" s="16"/>
      <c r="D25" s="16"/>
      <c r="E25" s="16"/>
      <c r="F25" s="40">
        <f>F4/F3</f>
        <v>0.027833990866149193</v>
      </c>
      <c r="G25" s="40">
        <f>G4/G3</f>
        <v>0.03215790207323595</v>
      </c>
      <c r="H25" s="40">
        <f>H4/H3</f>
        <v>0.05238961820495267</v>
      </c>
      <c r="I25" s="40">
        <f>I4/I3</f>
        <v>0.05740439198189625</v>
      </c>
      <c r="J25" s="40">
        <f>J4/J3</f>
        <v>0.057112087847397235</v>
      </c>
      <c r="K25" s="14"/>
      <c r="L25" s="41"/>
      <c r="M25" s="42">
        <f>M4/M3</f>
        <v>0.058436979018219454</v>
      </c>
    </row>
    <row r="26" spans="1:13" s="20" customFormat="1" ht="12" hidden="1" outlineLevel="1">
      <c r="A26" s="43" t="s">
        <v>37</v>
      </c>
      <c r="B26" s="44">
        <f>B5/B3</f>
        <v>0.0024555354879891283</v>
      </c>
      <c r="C26" s="45"/>
      <c r="D26" s="45"/>
      <c r="E26" s="45"/>
      <c r="F26" s="46">
        <f aca="true" t="shared" si="2" ref="F26:M26">F5/F3</f>
        <v>0.006746024503818602</v>
      </c>
      <c r="G26" s="46">
        <f t="shared" si="2"/>
        <v>0.007779516429693008</v>
      </c>
      <c r="H26" s="46">
        <f t="shared" si="2"/>
        <v>0.02761505534839199</v>
      </c>
      <c r="I26" s="46">
        <f t="shared" si="2"/>
        <v>0.031713808232573484</v>
      </c>
      <c r="J26" s="46">
        <f t="shared" si="2"/>
        <v>0.032402018222350955</v>
      </c>
      <c r="K26" s="47"/>
      <c r="L26" s="48"/>
      <c r="M26" s="49">
        <f t="shared" si="2"/>
        <v>0.03252468668530492</v>
      </c>
    </row>
    <row r="27" spans="1:13" s="20" customFormat="1" ht="12" hidden="1" outlineLevel="1">
      <c r="A27" s="50" t="s">
        <v>38</v>
      </c>
      <c r="B27" s="51">
        <f>B24/B3</f>
        <v>0.009025251189816645</v>
      </c>
      <c r="C27" s="52"/>
      <c r="D27" s="52"/>
      <c r="E27" s="52"/>
      <c r="F27" s="53">
        <f aca="true" t="shared" si="3" ref="F27:M27">F24/F3</f>
        <v>0.02108132657443313</v>
      </c>
      <c r="G27" s="53">
        <f t="shared" si="3"/>
        <v>0.02437838564354294</v>
      </c>
      <c r="H27" s="53">
        <f t="shared" si="3"/>
        <v>0.02477962612303454</v>
      </c>
      <c r="I27" s="53">
        <f t="shared" si="3"/>
        <v>0.025685479321794588</v>
      </c>
      <c r="J27" s="53">
        <f t="shared" si="3"/>
        <v>0.024710069625046283</v>
      </c>
      <c r="K27" s="54"/>
      <c r="L27" s="55"/>
      <c r="M27" s="56">
        <f t="shared" si="3"/>
        <v>0.025912292332914522</v>
      </c>
    </row>
    <row r="28" spans="1:13" ht="12" collapsed="1">
      <c r="A28" s="62" t="s">
        <v>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2">
      <c r="A29" s="63" t="s">
        <v>40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ht="12.75">
      <c r="A30" s="57" t="s">
        <v>41</v>
      </c>
    </row>
    <row r="31" ht="12">
      <c r="A31" s="58"/>
    </row>
    <row r="43" ht="12">
      <c r="P43" s="59"/>
    </row>
  </sheetData>
  <mergeCells count="3">
    <mergeCell ref="A1:M1"/>
    <mergeCell ref="A28:M28"/>
    <mergeCell ref="A29:M29"/>
  </mergeCells>
  <hyperlinks>
    <hyperlink ref="A30" r:id="rId1" display="(2) Bijkomende structurele lastenvermindering voor de profit: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2013-11-09T09:08:34Z</dcterms:created>
  <dcterms:modified xsi:type="dcterms:W3CDTF">2013-11-09T09:38:13Z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